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D:\БЮДЖЕТЫ\Бюджет на 2020 год\ИСПОЛНЕНИЕ ЗА 2020 ГОД\Отчет за 2020 год\Годовой отчет\"/>
    </mc:Choice>
  </mc:AlternateContent>
  <xr:revisionPtr revIDLastSave="0" documentId="13_ncr:1_{A5A9B376-0566-40D9-998A-F9C84D552630}" xr6:coauthVersionLast="41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8" r:id="rId1"/>
  </sheets>
  <calcPr calcId="191029"/>
</workbook>
</file>

<file path=xl/calcChain.xml><?xml version="1.0" encoding="utf-8"?>
<calcChain xmlns="http://schemas.openxmlformats.org/spreadsheetml/2006/main">
  <c r="D29" i="8" l="1"/>
  <c r="C29" i="8"/>
  <c r="D112" i="8" l="1"/>
  <c r="C112" i="8"/>
  <c r="C103" i="8"/>
  <c r="C93" i="8"/>
  <c r="D90" i="8"/>
  <c r="C90" i="8"/>
  <c r="E17" i="8"/>
  <c r="E18" i="8"/>
  <c r="E19" i="8"/>
  <c r="E20" i="8"/>
  <c r="E21" i="8"/>
  <c r="E23" i="8"/>
  <c r="E24" i="8"/>
  <c r="E25" i="8"/>
  <c r="E26" i="8"/>
  <c r="E27" i="8"/>
  <c r="E31" i="8"/>
  <c r="E32" i="8"/>
  <c r="E34" i="8"/>
  <c r="E35" i="8"/>
  <c r="E36" i="8"/>
  <c r="E37" i="8"/>
  <c r="E39" i="8"/>
  <c r="E40" i="8"/>
  <c r="E42" i="8"/>
  <c r="E43" i="8"/>
  <c r="E44" i="8"/>
  <c r="E45" i="8"/>
  <c r="E46" i="8"/>
  <c r="E47" i="8"/>
  <c r="E51" i="8"/>
  <c r="E52" i="8"/>
  <c r="E54" i="8"/>
  <c r="E58" i="8"/>
  <c r="E59" i="8"/>
  <c r="E60" i="8"/>
  <c r="E61" i="8"/>
  <c r="E63" i="8"/>
  <c r="E71" i="8"/>
  <c r="E72" i="8"/>
  <c r="E73" i="8"/>
  <c r="E74" i="8"/>
  <c r="E77" i="8"/>
  <c r="E78" i="8"/>
  <c r="E79" i="8"/>
  <c r="E80" i="8"/>
  <c r="E81" i="8"/>
  <c r="E82" i="8"/>
  <c r="E84" i="8"/>
  <c r="E87" i="8"/>
  <c r="E91" i="8"/>
  <c r="E92" i="8"/>
  <c r="E94" i="8"/>
  <c r="E95" i="8"/>
  <c r="E96" i="8"/>
  <c r="E97" i="8"/>
  <c r="E98" i="8"/>
  <c r="E107" i="8"/>
  <c r="E108" i="8"/>
  <c r="E109" i="8"/>
  <c r="E110" i="8"/>
  <c r="E111" i="8"/>
  <c r="E113" i="8"/>
  <c r="E115" i="8"/>
  <c r="D104" i="8"/>
  <c r="D103" i="8" s="1"/>
  <c r="D99" i="8"/>
  <c r="E99" i="8" s="1"/>
  <c r="C89" i="8"/>
  <c r="C88" i="8" s="1"/>
  <c r="D76" i="8"/>
  <c r="D57" i="8"/>
  <c r="C57" i="8"/>
  <c r="E90" i="8" l="1"/>
  <c r="E103" i="8"/>
  <c r="E29" i="8"/>
  <c r="D93" i="8"/>
  <c r="E93" i="8" s="1"/>
  <c r="E104" i="8"/>
  <c r="E57" i="8"/>
  <c r="E112" i="8"/>
  <c r="D89" i="8"/>
  <c r="E30" i="8"/>
  <c r="D75" i="8"/>
  <c r="C76" i="8"/>
  <c r="C75" i="8" s="1"/>
  <c r="C56" i="8" s="1"/>
  <c r="D88" i="8" l="1"/>
  <c r="E88" i="8" s="1"/>
  <c r="E89" i="8"/>
  <c r="D56" i="8"/>
  <c r="E56" i="8" s="1"/>
  <c r="E75" i="8"/>
  <c r="E76" i="8"/>
  <c r="D85" i="8"/>
  <c r="C85" i="8"/>
  <c r="D53" i="8"/>
  <c r="E53" i="8" s="1"/>
  <c r="C50" i="8"/>
  <c r="D50" i="8"/>
  <c r="C48" i="8"/>
  <c r="C41" i="8"/>
  <c r="D41" i="8"/>
  <c r="C38" i="8"/>
  <c r="D38" i="8"/>
  <c r="C33" i="8"/>
  <c r="D33" i="8"/>
  <c r="E38" i="8" l="1"/>
  <c r="D48" i="8"/>
  <c r="E48" i="8" s="1"/>
  <c r="E49" i="8"/>
  <c r="E33" i="8"/>
  <c r="E41" i="8"/>
  <c r="E50" i="8"/>
  <c r="E85" i="8"/>
  <c r="C16" i="8"/>
  <c r="C14" i="8" s="1"/>
  <c r="D16" i="8" l="1"/>
  <c r="D14" i="8" s="1"/>
  <c r="E14" i="8" s="1"/>
  <c r="E16" i="8"/>
</calcChain>
</file>

<file path=xl/sharedStrings.xml><?xml version="1.0" encoding="utf-8"?>
<sst xmlns="http://schemas.openxmlformats.org/spreadsheetml/2006/main" count="225" uniqueCount="206">
  <si>
    <t>Наименование показателя</t>
  </si>
  <si>
    <t>Код дохода по бюджетной классификации</t>
  </si>
  <si>
    <t>x</t>
  </si>
  <si>
    <t>Пограничного муниципального округа</t>
  </si>
  <si>
    <t>Приложение 2</t>
  </si>
  <si>
    <t>по кодам классификации доходов бюджета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</si>
  <si>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</si>
  <si>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</si>
  <si>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</si>
  <si>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 xml:space="preserve">  НАЛОГИ НА СОВОКУПНЫЙ ДОХОД</t>
  </si>
  <si>
    <t xml:space="preserve">  ГОСУДАРСТВЕННАЯ ПОШЛИНА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</si>
  <si>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</si>
  <si>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</si>
  <si>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</si>
  <si>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ПЛАТЕЖИ ПРИ ПОЛЬЗОВАНИИ ПРИРОДНЫМИ РЕСУРСАМИ</t>
  </si>
  <si>
    <t xml:space="preserve">  Плата за негативное воздействие на окружающую среду</t>
  </si>
  <si>
    <t xml:space="preserve">  ДОХОДЫ ОТ ПРОДАЖИ МАТЕРИАЛЬНЫХ И НЕМАТЕРИАЛЬНЫХ АКТИВОВ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</si>
  <si>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</si>
  <si>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</si>
  <si>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</si>
  <si>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</si>
  <si>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>(в рублях)</t>
  </si>
  <si>
    <t>к муниципальному правовому акту</t>
  </si>
  <si>
    <t xml:space="preserve">                                               Показатели доходов  бюджета Пограничного муниципального округа за 2020 год</t>
  </si>
  <si>
    <t>Доходы бюджета - всего</t>
  </si>
  <si>
    <t>в том числе:</t>
  </si>
  <si>
    <t>000 1 00 00000 00 0000 000</t>
  </si>
  <si>
    <t>000 1 01 00000 00 0000 000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</si>
  <si>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</si>
  <si>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</si>
  <si>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</si>
  <si>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</si>
  <si>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</si>
  <si>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</si>
  <si>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</si>
  <si>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</si>
  <si>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</si>
  <si>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</si>
  <si>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</si>
  <si>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</si>
  <si>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</si>
  <si>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000 1 05 00000 00 0000 000</t>
  </si>
  <si>
    <t xml:space="preserve">  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</si>
  <si>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 xml:space="preserve">  Единый сельскохозяйственный налог</t>
  </si>
  <si>
    <t xml:space="preserve">  Налог, взимаемый в связи с применением патентной системы налогообложения, зачисляемый в бюджеты городских округов</t>
  </si>
  <si>
    <t xml:space="preserve">  НАЛОГИ НА ИМУЩЕСТВО</t>
  </si>
  <si>
    <t>000 1 06 00000 00 0000 000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</si>
  <si>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</si>
  <si>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  Земельный налог</t>
  </si>
  <si>
    <t xml:space="preserve">  Земельный налог с организаций, обладающих земельным участком, расположенным в границах городских округов</t>
  </si>
  <si>
    <t xml:space="preserve">  Земельный налог с физических лиц, обладающих земельным участком, расположенным в границах городских округов</t>
  </si>
  <si>
    <t>000 1 08 00000 00 0000 000</t>
  </si>
  <si>
    <t xml:space="preserve">  Государственная пошлина за выдачу разрешения на установку рекламной конструкции</t>
  </si>
  <si>
    <t>000 1 11 00000 00 0000 000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</si>
  <si>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</si>
  <si>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</si>
  <si>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</si>
  <si>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 Доходы от сдачи в аренду имущества, составляющего казну городских округов (за исключением земельных участков)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</si>
  <si>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</si>
  <si>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000 1 12 00000 00 0000 000</t>
  </si>
  <si>
    <t xml:space="preserve">  ДОХОДЫ ОТ ОКАЗАНИЯ ПЛАТНЫХ УСЛУГ И КОМПЕНСАЦИИ ЗАТРАТ ГОСУДАРСТВА</t>
  </si>
  <si>
    <t>000 1 13 00000 00 0000 000</t>
  </si>
  <si>
    <t xml:space="preserve">  Прочие доходы от оказания платных услуг (работ) получателями средств бюджетов городских округов</t>
  </si>
  <si>
    <t xml:space="preserve">  Прочие доходы от компенсации затрат бюджетов городских округов</t>
  </si>
  <si>
    <t>000 1 14 00000 00 0000 000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</si>
  <si>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</si>
  <si>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</si>
  <si>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</si>
  <si>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</si>
  <si>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</si>
  <si>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</si>
  <si>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</si>
  <si>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</si>
  <si>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</si>
  <si>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</si>
  <si>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</si>
  <si>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</si>
  <si>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</si>
  <si>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</si>
  <si>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</si>
  <si>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</si>
  <si>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</si>
  <si>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</si>
  <si>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</si>
  <si>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000 1 17 00000 00 0000 000</t>
  </si>
  <si>
    <t xml:space="preserve">  Невыясненные поступления, зачисляемые в бюджеты городских округов</t>
  </si>
  <si>
    <t xml:space="preserve">  Прочие неналоговые доходы бюджетов городских округов</t>
  </si>
  <si>
    <t>000 2 00 00000 00 0000 000</t>
  </si>
  <si>
    <t>000 2 02 00000 00 0000 000</t>
  </si>
  <si>
    <t xml:space="preserve">  Дотации бюджетам городских округов на поддержку мер по обеспечению сбалансированности бюджетов</t>
  </si>
  <si>
    <t>000 2 02 20000 00 0000 150</t>
  </si>
  <si>
    <t xml:space="preserve">  Субсидии бюджетам городских округов на оснащение объектов спортивной инфраструктуры спортивно-технологическим оборудованием</t>
  </si>
  <si>
    <t xml:space="preserve">  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</si>
  <si>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 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</si>
  <si>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  Субсидии бюджетам городских округов на реализацию программ формирования современной городской среды</t>
  </si>
  <si>
    <t xml:space="preserve">  Прочие субсидии бюджетам городских округов</t>
  </si>
  <si>
    <t>000 2 02 29999 04 0000 150</t>
  </si>
  <si>
    <t>000 2 02 30000 00 0000 150</t>
  </si>
  <si>
    <t xml:space="preserve">  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</si>
  <si>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</si>
  <si>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</si>
  <si>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</si>
  <si>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</si>
  <si>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  Субвенции бюджетам городских округов на государственную регистрацию актов гражданского состояния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</si>
  <si>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</si>
  <si>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001 1 16 01074 01 0000 140</t>
  </si>
  <si>
    <t xml:space="preserve">  Дотации бюджетам городских округов на поддержку мер по обеспечению балансированности бюджетов на реализацию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</si>
  <si>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001 2 02 15853 04 0000 150</t>
  </si>
  <si>
    <t xml:space="preserve">  Межбюджетные трансферты, передаваемые бюджетам городских округов, за счет средств резервного фонда Правительства Российской Федерации</t>
  </si>
  <si>
    <t>001 2 02 49001 04 0000 150</t>
  </si>
  <si>
    <t xml:space="preserve">  Прочие межбюджетные трансферты, передаваемые бюджетам городских округов</t>
  </si>
  <si>
    <t>001 2 02 49999 04 0000 150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</si>
  <si>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</si>
  <si>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001 2 19 60010 04 0000 150</t>
  </si>
  <si>
    <t xml:space="preserve">  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</si>
  <si>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002 2 02 35304 04 0000 150</t>
  </si>
  <si>
    <t xml:space="preserve">  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</si>
  <si>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002 2 02 45303 04 0000 150</t>
  </si>
  <si>
    <t xml:space="preserve">  Субсидии бюджетам городских округов на поддержку отрасли культуры</t>
  </si>
  <si>
    <t>003 2 02 25519 04 0000 150</t>
  </si>
  <si>
    <t>785 1 16 01073 01 0000 140</t>
  </si>
  <si>
    <t>785 1 16 01153 01 0000 140</t>
  </si>
  <si>
    <t>785 1 16 01193 01 0000 140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</si>
  <si>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</si>
  <si>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807 1 16 11050 01 0000 140</t>
  </si>
  <si>
    <t>182 1 01 02010 01 0000 110</t>
  </si>
  <si>
    <t>182 1 01 02020 01 0000 110</t>
  </si>
  <si>
    <t>182 1 01 02030 01 0000 110</t>
  </si>
  <si>
    <t>100 1 03 02000 01 0000 110</t>
  </si>
  <si>
    <t>100 1 03 02231 01 0000 110</t>
  </si>
  <si>
    <t>100 1 03 02241 01 0000 110</t>
  </si>
  <si>
    <t>100 1 03 02251 01 0000 110</t>
  </si>
  <si>
    <t>100 1 03 02261 01 0000 110</t>
  </si>
  <si>
    <t>182 1 05 03010 01 0000 110</t>
  </si>
  <si>
    <t>182 1 05 04010 02 0000 110</t>
  </si>
  <si>
    <t>182 1 06 01020 04 0000 110</t>
  </si>
  <si>
    <t>182 1 06 06000 00 0000 110</t>
  </si>
  <si>
    <t>182 1 06 06032 04 0000 110</t>
  </si>
  <si>
    <t>182 1 06 06042 04 0000 110</t>
  </si>
  <si>
    <t>182 1 08 03010 01 0000 110</t>
  </si>
  <si>
    <t>001 1 11 01040 04 0000 120</t>
  </si>
  <si>
    <t>001 1 11 05000 00 0000 120</t>
  </si>
  <si>
    <t>001 1 11 05012 04 0000 120</t>
  </si>
  <si>
    <t>001 1 11 05024 04 0000 120</t>
  </si>
  <si>
    <t>001 1 11 05074 04 0000 120</t>
  </si>
  <si>
    <t>001 1 11 07014 04 0000 120</t>
  </si>
  <si>
    <t>048 1 12 01000 01 0000 120</t>
  </si>
  <si>
    <t>001 1 13 01994 04 0000 130</t>
  </si>
  <si>
    <t>001 1 13 02994 04 0000 130</t>
  </si>
  <si>
    <t>001 1 14 06012 04 0000 430</t>
  </si>
  <si>
    <t>001 1 14 06300 00 0000 430</t>
  </si>
  <si>
    <t>001 1 17 01040 04 0000 180</t>
  </si>
  <si>
    <t>001 1 17 05040 04 0000 180</t>
  </si>
  <si>
    <t>950 2 02 15002 04 0000 150</t>
  </si>
  <si>
    <t>001 2 02 25228 04 0000 150</t>
  </si>
  <si>
    <t>003 2 02 25299 04 0000 150</t>
  </si>
  <si>
    <t>002 2 02 25491 04 0000 150</t>
  </si>
  <si>
    <t>001 2 02 25555 04 0000 150</t>
  </si>
  <si>
    <t>001 2 02 29999 04 0000 150</t>
  </si>
  <si>
    <t>003 2 02 29999 04 0000 150</t>
  </si>
  <si>
    <t>002 2 02 29999 04 0000 150</t>
  </si>
  <si>
    <t>002 2 02 30024 04 0000 150</t>
  </si>
  <si>
    <t>001 2 02 30024 04 0000 150</t>
  </si>
  <si>
    <t>002 2 02 30029 04 0000 150</t>
  </si>
  <si>
    <t>001 2 02 35120 04 0000 150</t>
  </si>
  <si>
    <t>001 2 02 35260 04 0000 150</t>
  </si>
  <si>
    <t>001 2 02 35930 04 0000 150</t>
  </si>
  <si>
    <t>785 1 16 01053 01 0000 140</t>
  </si>
  <si>
    <t>785 1 16 01063 01 0000 140</t>
  </si>
  <si>
    <t>785 1 16 01163 01 0000 140</t>
  </si>
  <si>
    <t>785 1 16 01203 01 0000 140</t>
  </si>
  <si>
    <t>001 1 16 02020 02 0000 140</t>
  </si>
  <si>
    <t>001 1 16 07010 04 0000 140</t>
  </si>
  <si>
    <t>322 1 16 10123 01 0000 140</t>
  </si>
  <si>
    <t>188 1 16 10123 01 0000 140</t>
  </si>
  <si>
    <t>182 1 16 10123 01 0000 140</t>
  </si>
  <si>
    <t>161 1 16 10123 01 0000 140</t>
  </si>
  <si>
    <t>081 1 16 10123 01 0000 140</t>
  </si>
  <si>
    <t>001 1 16 10123 01 0000 140</t>
  </si>
  <si>
    <t>182 1 16 10129 01 0000 140</t>
  </si>
  <si>
    <t>ПРОЧИЕ НЕНАЛОГОВЫЕ ДОХОДЫ</t>
  </si>
  <si>
    <t>182 1 05 02010 02 0000 110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</si>
  <si>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</si>
  <si>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</si>
  <si>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</si>
  <si>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</si>
  <si>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</si>
  <si>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
</t>
  </si>
  <si>
    <t>Утвержденный  бюджет 2020 года</t>
  </si>
  <si>
    <t>Кассовое исполнение за 2020 год</t>
  </si>
  <si>
    <t>Процент исполнения к утвержденному бюджету 2020 года</t>
  </si>
  <si>
    <t>000 2 02 10000 00 0000 150</t>
  </si>
  <si>
    <t>000 2 02 40000 00 0000 150</t>
  </si>
  <si>
    <t xml:space="preserve">      Иные межбюджетные трансферты</t>
  </si>
  <si>
    <t xml:space="preserve">       Субвенции бюджетам бюджетной системы Российской Федерации</t>
  </si>
  <si>
    <t xml:space="preserve">      Субсидии бюджетам бюджетной системы Российской Федерации                                   (межбюджетные субсидии)</t>
  </si>
  <si>
    <t xml:space="preserve">      Дотации бюджетам бюджетной системы Российской Федерации</t>
  </si>
  <si>
    <t>785 1 16 01183 01 0000 140</t>
  </si>
  <si>
    <t>182 1 01 02040 01 0000 110</t>
  </si>
  <si>
    <t>001 1 08 07150 01 0000 110</t>
  </si>
  <si>
    <t>785 1 16 01083 01 0000 140</t>
  </si>
  <si>
    <t>785 1 16 01093 01 0000 140</t>
  </si>
  <si>
    <t>785 1 16 01103 01 0000 140</t>
  </si>
  <si>
    <t>785 1 16 01113 01 0000 140</t>
  </si>
  <si>
    <t>785 1 16 01133 01 0000 140</t>
  </si>
  <si>
    <t>785 1 16 01143 01 0000 140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</si>
</sst>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Calibri"/>
      <family val="2"/>
      <scheme val="minor"/>
    </font>
    <font>
      <b/>
      <sz val="8"/>
      <color rgb="FF000000"/>
      <name val="Cambria"/>
      <family val="1"/>
      <charset val="204"/>
    </font>
    <font>
      <sz val="8"/>
      <color rgb="FF000000"/>
      <name val="Cambria"/>
      <family val="1"/>
      <charset val="204"/>
    </font>
    <font>
      <sz val="6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b/>
      <sz val="10"/>
      <color rgb="FF000000"/>
      <name val="Cambria"/>
      <family val="1"/>
      <charset val="204"/>
    </font>
    <font>
      <sz val="10"/>
      <color rgb="FF000000"/>
      <name val="Cambria"/>
      <family val="1"/>
      <charset val="204"/>
    </font>
    <font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7"/>
      <color rgb="FF000000"/>
      <name val="Cambria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9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1">
      <alignment horizontal="right" vertical="center"/>
    </xf>
    <xf numFmtId="0" fontId="4" fillId="0" borderId="1">
      <alignment vertical="center"/>
    </xf>
    <xf numFmtId="0" fontId="5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5" fillId="0" borderId="1">
      <alignment vertical="center"/>
    </xf>
    <xf numFmtId="49" fontId="2" fillId="0" borderId="3">
      <alignment horizontal="center" vertical="center" shrinkToFit="1"/>
    </xf>
    <xf numFmtId="0" fontId="6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2" fillId="0" borderId="8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0" fontId="2" fillId="0" borderId="1">
      <alignment horizontal="center" vertical="center"/>
    </xf>
    <xf numFmtId="49" fontId="7" fillId="0" borderId="9">
      <alignment vertical="center" wrapText="1"/>
    </xf>
    <xf numFmtId="1" fontId="7" fillId="0" borderId="10">
      <alignment horizontal="center" vertical="center" shrinkToFit="1"/>
    </xf>
    <xf numFmtId="1" fontId="7" fillId="0" borderId="8">
      <alignment horizontal="center" vertical="center" shrinkToFit="1"/>
    </xf>
    <xf numFmtId="4" fontId="7" fillId="0" borderId="8">
      <alignment horizontal="right" vertical="center" shrinkToFit="1"/>
    </xf>
    <xf numFmtId="4" fontId="7" fillId="0" borderId="11">
      <alignment horizontal="right" vertical="center" shrinkToFit="1"/>
    </xf>
    <xf numFmtId="4" fontId="7" fillId="0" borderId="1">
      <alignment horizontal="right" vertical="center" shrinkToFit="1"/>
    </xf>
    <xf numFmtId="49" fontId="8" fillId="0" borderId="12">
      <alignment horizontal="left" vertical="center" wrapText="1" indent="1"/>
    </xf>
    <xf numFmtId="1" fontId="8" fillId="0" borderId="10">
      <alignment horizontal="center" vertical="center" shrinkToFit="1"/>
    </xf>
    <xf numFmtId="1" fontId="8" fillId="0" borderId="8">
      <alignment horizontal="center" vertical="center" shrinkToFit="1"/>
    </xf>
    <xf numFmtId="4" fontId="8" fillId="0" borderId="8">
      <alignment horizontal="right" vertical="center" shrinkToFit="1"/>
    </xf>
    <xf numFmtId="4" fontId="8" fillId="0" borderId="11">
      <alignment horizontal="right" vertical="center" shrinkToFit="1"/>
    </xf>
    <xf numFmtId="4" fontId="8" fillId="0" borderId="1">
      <alignment horizontal="right" vertical="center" shrinkToFit="1"/>
    </xf>
    <xf numFmtId="0" fontId="7" fillId="0" borderId="1">
      <alignment vertical="center"/>
    </xf>
    <xf numFmtId="0" fontId="7" fillId="0" borderId="13">
      <alignment vertical="center"/>
    </xf>
    <xf numFmtId="0" fontId="7" fillId="0" borderId="1">
      <alignment horizontal="left" vertical="center" wrapText="1"/>
    </xf>
    <xf numFmtId="0" fontId="7" fillId="0" borderId="1">
      <alignment vertical="center" wrapText="1"/>
    </xf>
    <xf numFmtId="0" fontId="2" fillId="0" borderId="5">
      <alignment vertical="center"/>
    </xf>
    <xf numFmtId="0" fontId="9" fillId="0" borderId="1">
      <alignment horizontal="right" vertical="center"/>
    </xf>
    <xf numFmtId="0" fontId="2" fillId="0" borderId="14">
      <alignment horizontal="center" vertical="center" wrapText="1"/>
    </xf>
    <xf numFmtId="0" fontId="2" fillId="0" borderId="15">
      <alignment horizontal="center" vertical="center" wrapText="1"/>
    </xf>
    <xf numFmtId="0" fontId="11" fillId="0" borderId="0"/>
    <xf numFmtId="0" fontId="11" fillId="0" borderId="0"/>
    <xf numFmtId="0" fontId="11" fillId="0" borderId="0"/>
    <xf numFmtId="0" fontId="10" fillId="0" borderId="1"/>
    <xf numFmtId="0" fontId="10" fillId="0" borderId="1"/>
    <xf numFmtId="0" fontId="6" fillId="2" borderId="1"/>
    <xf numFmtId="0" fontId="7" fillId="2" borderId="1"/>
    <xf numFmtId="0" fontId="4" fillId="0" borderId="1"/>
    <xf numFmtId="0" fontId="6" fillId="2" borderId="1">
      <alignment shrinkToFit="1"/>
    </xf>
    <xf numFmtId="1" fontId="2" fillId="0" borderId="4">
      <alignment horizontal="center" vertical="center" shrinkToFit="1"/>
    </xf>
    <xf numFmtId="0" fontId="7" fillId="2" borderId="1">
      <alignment shrinkToFit="1"/>
    </xf>
  </cellStyleXfs>
  <cellXfs count="38">
    <xf numFmtId="0" fontId="0" fillId="0" borderId="0" xfId="0"/>
    <xf numFmtId="0" fontId="12" fillId="0" borderId="17" xfId="24" applyNumberFormat="1" applyFont="1" applyBorder="1" applyProtection="1">
      <alignment horizontal="center" vertical="center" wrapText="1"/>
    </xf>
    <xf numFmtId="0" fontId="12" fillId="0" borderId="17" xfId="26" applyNumberFormat="1" applyFont="1" applyBorder="1" applyProtection="1">
      <alignment horizontal="center" vertical="center" wrapText="1"/>
    </xf>
    <xf numFmtId="0" fontId="12" fillId="0" borderId="18" xfId="26" applyNumberFormat="1" applyFont="1" applyBorder="1" applyProtection="1">
      <alignment horizontal="center" vertical="center" wrapText="1"/>
    </xf>
    <xf numFmtId="0" fontId="13" fillId="0" borderId="16" xfId="0" applyFont="1" applyBorder="1" applyAlignment="1">
      <alignment horizontal="center"/>
    </xf>
    <xf numFmtId="0" fontId="12" fillId="0" borderId="16" xfId="8" applyFont="1" applyBorder="1" applyAlignment="1">
      <alignment horizontal="center"/>
    </xf>
    <xf numFmtId="0" fontId="12" fillId="3" borderId="16" xfId="8" applyFont="1" applyFill="1" applyBorder="1" applyAlignment="1">
      <alignment horizontal="center"/>
    </xf>
    <xf numFmtId="0" fontId="13" fillId="3" borderId="16" xfId="40" applyFont="1" applyFill="1" applyBorder="1" applyAlignment="1">
      <alignment wrapText="1"/>
    </xf>
    <xf numFmtId="0" fontId="12" fillId="3" borderId="16" xfId="40" applyFont="1" applyFill="1" applyBorder="1" applyAlignment="1">
      <alignment wrapText="1"/>
    </xf>
    <xf numFmtId="0" fontId="12" fillId="0" borderId="16" xfId="40" applyFont="1" applyBorder="1" applyAlignment="1">
      <alignment horizontal="left" wrapText="1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5" fillId="0" borderId="0" xfId="0" applyFont="1"/>
    <xf numFmtId="4" fontId="17" fillId="0" borderId="16" xfId="6" applyNumberFormat="1" applyFont="1" applyBorder="1" applyAlignment="1">
      <alignment horizontal="right" shrinkToFit="1"/>
    </xf>
    <xf numFmtId="0" fontId="18" fillId="0" borderId="16" xfId="34" applyNumberFormat="1" applyFont="1" applyBorder="1" applyAlignment="1">
      <alignment horizontal="left" wrapText="1"/>
    </xf>
    <xf numFmtId="49" fontId="18" fillId="0" borderId="16" xfId="36" applyNumberFormat="1" applyFont="1" applyBorder="1" applyAlignment="1">
      <alignment horizontal="center"/>
    </xf>
    <xf numFmtId="4" fontId="17" fillId="0" borderId="16" xfId="10" applyNumberFormat="1" applyFont="1" applyBorder="1" applyAlignment="1">
      <alignment horizontal="right" shrinkToFit="1"/>
    </xf>
    <xf numFmtId="0" fontId="16" fillId="0" borderId="16" xfId="40" applyFont="1" applyBorder="1" applyAlignment="1">
      <alignment horizontal="left" wrapText="1" indent="2"/>
    </xf>
    <xf numFmtId="49" fontId="17" fillId="0" borderId="16" xfId="4" applyFont="1" applyBorder="1" applyAlignment="1">
      <alignment horizontal="center"/>
    </xf>
    <xf numFmtId="4" fontId="17" fillId="0" borderId="16" xfId="12" applyNumberFormat="1" applyFont="1" applyBorder="1" applyAlignment="1">
      <alignment horizontal="right" shrinkToFit="1"/>
    </xf>
    <xf numFmtId="0" fontId="16" fillId="0" borderId="16" xfId="40" applyFont="1" applyFill="1" applyBorder="1" applyAlignment="1">
      <alignment horizontal="left" wrapText="1" indent="2"/>
    </xf>
    <xf numFmtId="49" fontId="17" fillId="0" borderId="16" xfId="4" applyFont="1" applyFill="1" applyBorder="1" applyAlignment="1">
      <alignment horizontal="center"/>
    </xf>
    <xf numFmtId="4" fontId="17" fillId="0" borderId="16" xfId="12" applyNumberFormat="1" applyFont="1" applyFill="1" applyBorder="1" applyAlignment="1">
      <alignment horizontal="right" shrinkToFit="1"/>
    </xf>
    <xf numFmtId="0" fontId="15" fillId="0" borderId="0" xfId="0" applyFont="1" applyAlignment="1"/>
    <xf numFmtId="0" fontId="16" fillId="0" borderId="16" xfId="40" applyFont="1" applyFill="1" applyBorder="1" applyAlignment="1">
      <alignment horizontal="left" vertical="center" wrapText="1" indent="2"/>
    </xf>
    <xf numFmtId="0" fontId="16" fillId="0" borderId="16" xfId="40" applyFont="1" applyBorder="1" applyAlignment="1">
      <alignment horizontal="left" vertical="top" wrapText="1" indent="2"/>
    </xf>
    <xf numFmtId="4" fontId="15" fillId="0" borderId="0" xfId="0" applyNumberFormat="1" applyFont="1"/>
    <xf numFmtId="0" fontId="17" fillId="0" borderId="16" xfId="8" applyFont="1" applyBorder="1" applyAlignment="1">
      <alignment horizontal="center"/>
    </xf>
    <xf numFmtId="0" fontId="19" fillId="0" borderId="16" xfId="28" applyNumberFormat="1" applyFont="1" applyBorder="1" applyAlignment="1">
      <alignment horizontal="left" wrapText="1"/>
    </xf>
    <xf numFmtId="49" fontId="19" fillId="0" borderId="16" xfId="30" applyNumberFormat="1" applyFont="1" applyBorder="1" applyAlignment="1">
      <alignment horizontal="center"/>
    </xf>
    <xf numFmtId="4" fontId="20" fillId="0" borderId="16" xfId="6" applyNumberFormat="1" applyFont="1" applyBorder="1" applyAlignment="1">
      <alignment horizontal="right" shrinkToFit="1"/>
    </xf>
    <xf numFmtId="0" fontId="13" fillId="0" borderId="16" xfId="0" applyFont="1" applyBorder="1" applyAlignment="1">
      <alignment horizontal="center" wrapText="1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8" xfId="24" applyNumberFormat="1" applyFont="1" applyProtection="1">
      <alignment horizontal="center" vertical="center" wrapText="1"/>
    </xf>
    <xf numFmtId="0" fontId="12" fillId="0" borderId="8" xfId="24" applyFont="1">
      <alignment horizontal="center" vertical="center" wrapText="1"/>
    </xf>
    <xf numFmtId="0" fontId="12" fillId="0" borderId="9" xfId="24" applyNumberFormat="1" applyFont="1" applyBorder="1" applyProtection="1">
      <alignment horizontal="center" vertical="center" wrapText="1"/>
    </xf>
    <xf numFmtId="0" fontId="12" fillId="0" borderId="9" xfId="24" applyFont="1" applyBorder="1">
      <alignment horizontal="center" vertical="center" wrapText="1"/>
    </xf>
  </cellXfs>
  <cellStyles count="59">
    <cellStyle name="br" xfId="50" xr:uid="{00000000-0005-0000-0000-000000000000}"/>
    <cellStyle name="col" xfId="49" xr:uid="{00000000-0005-0000-0000-000001000000}"/>
    <cellStyle name="st57" xfId="18" xr:uid="{00000000-0005-0000-0000-000002000000}"/>
    <cellStyle name="style0" xfId="51" xr:uid="{00000000-0005-0000-0000-000003000000}"/>
    <cellStyle name="td" xfId="52" xr:uid="{00000000-0005-0000-0000-000004000000}"/>
    <cellStyle name="tr" xfId="48" xr:uid="{00000000-0005-0000-0000-000005000000}"/>
    <cellStyle name="xl21" xfId="53" xr:uid="{00000000-0005-0000-0000-000006000000}"/>
    <cellStyle name="xl22" xfId="1" xr:uid="{00000000-0005-0000-0000-000007000000}"/>
    <cellStyle name="xl23" xfId="11" xr:uid="{00000000-0005-0000-0000-000008000000}"/>
    <cellStyle name="xl24" xfId="9" xr:uid="{00000000-0005-0000-0000-000009000000}"/>
    <cellStyle name="xl25" xfId="16" xr:uid="{00000000-0005-0000-0000-00000A000000}"/>
    <cellStyle name="xl26" xfId="24" xr:uid="{00000000-0005-0000-0000-00000B000000}"/>
    <cellStyle name="xl27" xfId="54" xr:uid="{00000000-0005-0000-0000-00000C000000}"/>
    <cellStyle name="xl28" xfId="28" xr:uid="{00000000-0005-0000-0000-00000D000000}"/>
    <cellStyle name="xl29" xfId="34" xr:uid="{00000000-0005-0000-0000-00000E000000}"/>
    <cellStyle name="xl30" xfId="40" xr:uid="{00000000-0005-0000-0000-00000F000000}"/>
    <cellStyle name="xl31" xfId="55" xr:uid="{00000000-0005-0000-0000-000010000000}"/>
    <cellStyle name="xl32" xfId="2" xr:uid="{00000000-0005-0000-0000-000011000000}"/>
    <cellStyle name="xl33" xfId="3" xr:uid="{00000000-0005-0000-0000-000012000000}"/>
    <cellStyle name="xl34" xfId="26" xr:uid="{00000000-0005-0000-0000-000013000000}"/>
    <cellStyle name="xl35" xfId="29" xr:uid="{00000000-0005-0000-0000-000014000000}"/>
    <cellStyle name="xl36" xfId="35" xr:uid="{00000000-0005-0000-0000-000015000000}"/>
    <cellStyle name="xl37" xfId="41" xr:uid="{00000000-0005-0000-0000-000016000000}"/>
    <cellStyle name="xl38" xfId="56" xr:uid="{00000000-0005-0000-0000-000017000000}"/>
    <cellStyle name="xl39" xfId="30" xr:uid="{00000000-0005-0000-0000-000018000000}"/>
    <cellStyle name="xl40" xfId="36" xr:uid="{00000000-0005-0000-0000-000019000000}"/>
    <cellStyle name="xl41" xfId="4" xr:uid="{00000000-0005-0000-0000-00001A000000}"/>
    <cellStyle name="xl42" xfId="8" xr:uid="{00000000-0005-0000-0000-00001B000000}"/>
    <cellStyle name="xl43" xfId="13" xr:uid="{00000000-0005-0000-0000-00001C000000}"/>
    <cellStyle name="xl44" xfId="17" xr:uid="{00000000-0005-0000-0000-00001D000000}"/>
    <cellStyle name="xl45" xfId="31" xr:uid="{00000000-0005-0000-0000-00001E000000}"/>
    <cellStyle name="xl46" xfId="37" xr:uid="{00000000-0005-0000-0000-00001F000000}"/>
    <cellStyle name="xl47" xfId="5" xr:uid="{00000000-0005-0000-0000-000020000000}"/>
    <cellStyle name="xl48" xfId="6" xr:uid="{00000000-0005-0000-0000-000021000000}"/>
    <cellStyle name="xl49" xfId="10" xr:uid="{00000000-0005-0000-0000-000022000000}"/>
    <cellStyle name="xl50" xfId="12" xr:uid="{00000000-0005-0000-0000-000023000000}"/>
    <cellStyle name="xl51" xfId="14" xr:uid="{00000000-0005-0000-0000-000024000000}"/>
    <cellStyle name="xl52" xfId="15" xr:uid="{00000000-0005-0000-0000-000025000000}"/>
    <cellStyle name="xl53" xfId="57" xr:uid="{00000000-0005-0000-0000-000026000000}"/>
    <cellStyle name="xl54" xfId="19" xr:uid="{00000000-0005-0000-0000-000027000000}"/>
    <cellStyle name="xl55" xfId="20" xr:uid="{00000000-0005-0000-0000-000028000000}"/>
    <cellStyle name="xl56" xfId="21" xr:uid="{00000000-0005-0000-0000-000029000000}"/>
    <cellStyle name="xl57" xfId="22" xr:uid="{00000000-0005-0000-0000-00002A000000}"/>
    <cellStyle name="xl58" xfId="32" xr:uid="{00000000-0005-0000-0000-00002B000000}"/>
    <cellStyle name="xl59" xfId="38" xr:uid="{00000000-0005-0000-0000-00002C000000}"/>
    <cellStyle name="xl60" xfId="42" xr:uid="{00000000-0005-0000-0000-00002D000000}"/>
    <cellStyle name="xl61" xfId="7" xr:uid="{00000000-0005-0000-0000-00002E000000}"/>
    <cellStyle name="xl62" xfId="23" xr:uid="{00000000-0005-0000-0000-00002F000000}"/>
    <cellStyle name="xl63" xfId="25" xr:uid="{00000000-0005-0000-0000-000030000000}"/>
    <cellStyle name="xl64" xfId="27" xr:uid="{00000000-0005-0000-0000-000031000000}"/>
    <cellStyle name="xl65" xfId="33" xr:uid="{00000000-0005-0000-0000-000032000000}"/>
    <cellStyle name="xl66" xfId="39" xr:uid="{00000000-0005-0000-0000-000033000000}"/>
    <cellStyle name="xl67" xfId="43" xr:uid="{00000000-0005-0000-0000-000034000000}"/>
    <cellStyle name="xl68" xfId="44" xr:uid="{00000000-0005-0000-0000-000035000000}"/>
    <cellStyle name="xl69" xfId="46" xr:uid="{00000000-0005-0000-0000-000036000000}"/>
    <cellStyle name="xl70" xfId="47" xr:uid="{00000000-0005-0000-0000-000037000000}"/>
    <cellStyle name="xl71" xfId="45" xr:uid="{00000000-0005-0000-0000-000038000000}"/>
    <cellStyle name="xl72" xfId="58" xr:uid="{00000000-0005-0000-0000-000039000000}"/>
    <cellStyle name="Обычный" xfId="0" builtinId="0"/>
  </cellStyles>
  <dxfs count="0"/>
  <tableStyles count="0"/>
  <colors>
    <mruColors>
      <color rgb="FFFEE4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9"/>
  <sheetViews>
    <sheetView tabSelected="1" zoomScaleNormal="100" workbookViewId="0">
      <selection activeCell="D4" sqref="D4:E4"/>
    </sheetView>
  </sheetViews>
  <sheetFormatPr defaultRowHeight="15" x14ac:dyDescent="0.25"/>
  <cols>
    <col min="1" max="1" width="59.7109375" customWidth="1"/>
    <col min="2" max="2" width="24.28515625" customWidth="1"/>
    <col min="3" max="3" width="15.5703125" customWidth="1"/>
    <col min="4" max="4" width="18.42578125" customWidth="1"/>
    <col min="5" max="5" width="20.140625" customWidth="1"/>
    <col min="6" max="6" width="20.28515625" customWidth="1"/>
  </cols>
  <sheetData>
    <row r="1" spans="1:5" x14ac:dyDescent="0.25">
      <c r="D1" s="32" t="s">
        <v>4</v>
      </c>
      <c r="E1" s="32"/>
    </row>
    <row r="2" spans="1:5" x14ac:dyDescent="0.25">
      <c r="D2" s="32" t="s">
        <v>22</v>
      </c>
      <c r="E2" s="32"/>
    </row>
    <row r="3" spans="1:5" x14ac:dyDescent="0.25">
      <c r="D3" s="32" t="s">
        <v>3</v>
      </c>
      <c r="E3" s="32"/>
    </row>
    <row r="4" spans="1:5" x14ac:dyDescent="0.25">
      <c r="D4" s="32"/>
      <c r="E4" s="32"/>
    </row>
    <row r="5" spans="1:5" x14ac:dyDescent="0.25">
      <c r="D5" s="11"/>
      <c r="E5" s="11"/>
    </row>
    <row r="6" spans="1:5" x14ac:dyDescent="0.25">
      <c r="D6" s="11"/>
      <c r="E6" s="11"/>
    </row>
    <row r="7" spans="1:5" x14ac:dyDescent="0.25">
      <c r="D7" s="11"/>
      <c r="E7" s="11"/>
    </row>
    <row r="8" spans="1:5" x14ac:dyDescent="0.25">
      <c r="A8" s="33" t="s">
        <v>23</v>
      </c>
      <c r="B8" s="33"/>
      <c r="C8" s="33"/>
      <c r="D8" s="33"/>
      <c r="E8" s="33"/>
    </row>
    <row r="9" spans="1:5" x14ac:dyDescent="0.25">
      <c r="B9" s="32" t="s">
        <v>5</v>
      </c>
      <c r="C9" s="32"/>
      <c r="D9" s="32"/>
      <c r="E9" s="11"/>
    </row>
    <row r="10" spans="1:5" x14ac:dyDescent="0.25">
      <c r="E10" s="10" t="s">
        <v>21</v>
      </c>
    </row>
    <row r="11" spans="1:5" ht="15" customHeight="1" x14ac:dyDescent="0.25">
      <c r="A11" s="34" t="s">
        <v>0</v>
      </c>
      <c r="B11" s="34" t="s">
        <v>1</v>
      </c>
      <c r="C11" s="34" t="s">
        <v>188</v>
      </c>
      <c r="D11" s="36" t="s">
        <v>189</v>
      </c>
      <c r="E11" s="31" t="s">
        <v>190</v>
      </c>
    </row>
    <row r="12" spans="1:5" ht="28.5" customHeight="1" x14ac:dyDescent="0.25">
      <c r="A12" s="35"/>
      <c r="B12" s="35"/>
      <c r="C12" s="35"/>
      <c r="D12" s="37"/>
      <c r="E12" s="31"/>
    </row>
    <row r="13" spans="1:5" s="12" customFormat="1" x14ac:dyDescent="0.25">
      <c r="A13" s="1">
        <v>1</v>
      </c>
      <c r="B13" s="2">
        <v>2</v>
      </c>
      <c r="C13" s="2">
        <v>3</v>
      </c>
      <c r="D13" s="3">
        <v>4</v>
      </c>
      <c r="E13" s="4">
        <v>5</v>
      </c>
    </row>
    <row r="14" spans="1:5" s="12" customFormat="1" x14ac:dyDescent="0.25">
      <c r="A14" s="28" t="s">
        <v>24</v>
      </c>
      <c r="B14" s="29" t="s">
        <v>2</v>
      </c>
      <c r="C14" s="30">
        <f>C16+C88</f>
        <v>722395676.56000006</v>
      </c>
      <c r="D14" s="30">
        <f>D16+D88</f>
        <v>716275396.07999992</v>
      </c>
      <c r="E14" s="30">
        <f>D14/C14*100</f>
        <v>99.152780023664519</v>
      </c>
    </row>
    <row r="15" spans="1:5" s="12" customFormat="1" x14ac:dyDescent="0.25">
      <c r="A15" s="14" t="s">
        <v>25</v>
      </c>
      <c r="B15" s="15"/>
      <c r="C15" s="16"/>
      <c r="D15" s="16"/>
      <c r="E15" s="13"/>
    </row>
    <row r="16" spans="1:5" s="12" customFormat="1" ht="22.5" customHeight="1" x14ac:dyDescent="0.25">
      <c r="A16" s="20" t="s">
        <v>6</v>
      </c>
      <c r="B16" s="21" t="s">
        <v>26</v>
      </c>
      <c r="C16" s="22">
        <f>C17+C23+C29+C33+C38+C41+C48+C50+C53+C56+C85</f>
        <v>307997830</v>
      </c>
      <c r="D16" s="22">
        <f>D18+D23+D29+D33+D38+D41+D48+D50+D53+D56+D85</f>
        <v>325139028.08999997</v>
      </c>
      <c r="E16" s="13">
        <f t="shared" ref="E16:E59" si="0">D16/C16*100</f>
        <v>105.56536326570871</v>
      </c>
    </row>
    <row r="17" spans="1:6" s="12" customFormat="1" ht="20.25" customHeight="1" x14ac:dyDescent="0.25">
      <c r="A17" s="17" t="s">
        <v>7</v>
      </c>
      <c r="B17" s="18" t="s">
        <v>27</v>
      </c>
      <c r="C17" s="19">
        <v>248759189</v>
      </c>
      <c r="D17" s="19">
        <v>263481987.09</v>
      </c>
      <c r="E17" s="13">
        <f t="shared" si="0"/>
        <v>105.91849416666173</v>
      </c>
    </row>
    <row r="18" spans="1:6" s="12" customFormat="1" ht="24" customHeight="1" x14ac:dyDescent="0.25">
      <c r="A18" s="20" t="s">
        <v>8</v>
      </c>
      <c r="B18" s="21" t="s">
        <v>28</v>
      </c>
      <c r="C18" s="22">
        <v>248759189</v>
      </c>
      <c r="D18" s="22">
        <v>263481987.09</v>
      </c>
      <c r="E18" s="13">
        <f t="shared" si="0"/>
        <v>105.91849416666173</v>
      </c>
    </row>
    <row r="19" spans="1:6" s="12" customFormat="1" ht="57" customHeight="1" x14ac:dyDescent="0.25">
      <c r="A19" s="17" t="s">
        <v>29</v>
      </c>
      <c r="B19" s="18" t="s">
        <v>125</v>
      </c>
      <c r="C19" s="19">
        <v>247800000</v>
      </c>
      <c r="D19" s="19">
        <v>261664503.66</v>
      </c>
      <c r="E19" s="13">
        <f t="shared" si="0"/>
        <v>105.59503779661017</v>
      </c>
    </row>
    <row r="20" spans="1:6" s="12" customFormat="1" ht="81" customHeight="1" x14ac:dyDescent="0.25">
      <c r="A20" s="17" t="s">
        <v>31</v>
      </c>
      <c r="B20" s="18" t="s">
        <v>126</v>
      </c>
      <c r="C20" s="19">
        <v>459189</v>
      </c>
      <c r="D20" s="19">
        <v>870067.39</v>
      </c>
      <c r="E20" s="13">
        <f t="shared" si="0"/>
        <v>189.47914475303199</v>
      </c>
    </row>
    <row r="21" spans="1:6" s="12" customFormat="1" ht="41.25" customHeight="1" x14ac:dyDescent="0.25">
      <c r="A21" s="17" t="s">
        <v>32</v>
      </c>
      <c r="B21" s="18" t="s">
        <v>127</v>
      </c>
      <c r="C21" s="19">
        <v>500000</v>
      </c>
      <c r="D21" s="19">
        <v>860273.27</v>
      </c>
      <c r="E21" s="13">
        <f t="shared" si="0"/>
        <v>172.054654</v>
      </c>
    </row>
    <row r="22" spans="1:6" s="12" customFormat="1" ht="78" customHeight="1" x14ac:dyDescent="0.25">
      <c r="A22" s="17" t="s">
        <v>33</v>
      </c>
      <c r="B22" s="18" t="s">
        <v>198</v>
      </c>
      <c r="C22" s="19" t="s">
        <v>30</v>
      </c>
      <c r="D22" s="19">
        <v>87142.77</v>
      </c>
      <c r="E22" s="13"/>
    </row>
    <row r="23" spans="1:6" s="12" customFormat="1" ht="31.5" customHeight="1" x14ac:dyDescent="0.25">
      <c r="A23" s="20" t="s">
        <v>34</v>
      </c>
      <c r="B23" s="21" t="s">
        <v>35</v>
      </c>
      <c r="C23" s="22">
        <v>7161700</v>
      </c>
      <c r="D23" s="22">
        <v>7401909.8300000001</v>
      </c>
      <c r="E23" s="13">
        <f t="shared" si="0"/>
        <v>103.35408953181506</v>
      </c>
    </row>
    <row r="24" spans="1:6" s="12" customFormat="1" ht="30.75" customHeight="1" x14ac:dyDescent="0.25">
      <c r="A24" s="17" t="s">
        <v>36</v>
      </c>
      <c r="B24" s="18" t="s">
        <v>128</v>
      </c>
      <c r="C24" s="19">
        <v>7161700</v>
      </c>
      <c r="D24" s="19">
        <v>7401909.8300000001</v>
      </c>
      <c r="E24" s="13">
        <f t="shared" si="0"/>
        <v>103.35408953181506</v>
      </c>
    </row>
    <row r="25" spans="1:6" s="12" customFormat="1" ht="78.75" customHeight="1" x14ac:dyDescent="0.25">
      <c r="A25" s="17" t="s">
        <v>37</v>
      </c>
      <c r="B25" s="18" t="s">
        <v>129</v>
      </c>
      <c r="C25" s="19">
        <v>2700000</v>
      </c>
      <c r="D25" s="19">
        <v>3414040.26</v>
      </c>
      <c r="E25" s="13">
        <f t="shared" si="0"/>
        <v>126.44593555555555</v>
      </c>
    </row>
    <row r="26" spans="1:6" s="12" customFormat="1" ht="91.5" customHeight="1" x14ac:dyDescent="0.25">
      <c r="A26" s="17" t="s">
        <v>38</v>
      </c>
      <c r="B26" s="18" t="s">
        <v>130</v>
      </c>
      <c r="C26" s="19">
        <v>27000</v>
      </c>
      <c r="D26" s="19">
        <v>24419.68</v>
      </c>
      <c r="E26" s="13">
        <f t="shared" si="0"/>
        <v>90.44325925925925</v>
      </c>
    </row>
    <row r="27" spans="1:6" s="12" customFormat="1" ht="84.75" customHeight="1" x14ac:dyDescent="0.25">
      <c r="A27" s="17" t="s">
        <v>39</v>
      </c>
      <c r="B27" s="18" t="s">
        <v>131</v>
      </c>
      <c r="C27" s="19">
        <v>4434700</v>
      </c>
      <c r="D27" s="19">
        <v>4592843.3499999996</v>
      </c>
      <c r="E27" s="13">
        <f t="shared" si="0"/>
        <v>103.56604392630841</v>
      </c>
    </row>
    <row r="28" spans="1:6" s="12" customFormat="1" ht="78" customHeight="1" x14ac:dyDescent="0.25">
      <c r="A28" s="17" t="s">
        <v>40</v>
      </c>
      <c r="B28" s="18" t="s">
        <v>132</v>
      </c>
      <c r="C28" s="19" t="s">
        <v>30</v>
      </c>
      <c r="D28" s="19">
        <v>-629393.46</v>
      </c>
      <c r="E28" s="13"/>
    </row>
    <row r="29" spans="1:6" s="12" customFormat="1" ht="18.75" customHeight="1" x14ac:dyDescent="0.25">
      <c r="A29" s="20" t="s">
        <v>9</v>
      </c>
      <c r="B29" s="21" t="s">
        <v>41</v>
      </c>
      <c r="C29" s="22">
        <f>C31+C32+C30</f>
        <v>12601000</v>
      </c>
      <c r="D29" s="22">
        <f>D30++D31+D32</f>
        <v>12599619.560000001</v>
      </c>
      <c r="E29" s="13">
        <f t="shared" si="0"/>
        <v>99.989044996428859</v>
      </c>
    </row>
    <row r="30" spans="1:6" s="12" customFormat="1" ht="38.25" customHeight="1" x14ac:dyDescent="0.25">
      <c r="A30" s="20" t="s">
        <v>42</v>
      </c>
      <c r="B30" s="21" t="s">
        <v>181</v>
      </c>
      <c r="C30" s="22">
        <v>10100000</v>
      </c>
      <c r="D30" s="22">
        <v>10125619.16</v>
      </c>
      <c r="E30" s="13">
        <f t="shared" si="0"/>
        <v>100.25365504950494</v>
      </c>
      <c r="F30" s="26"/>
    </row>
    <row r="31" spans="1:6" s="12" customFormat="1" ht="23.25" customHeight="1" x14ac:dyDescent="0.25">
      <c r="A31" s="20" t="s">
        <v>43</v>
      </c>
      <c r="B31" s="21" t="s">
        <v>133</v>
      </c>
      <c r="C31" s="22">
        <v>2402000</v>
      </c>
      <c r="D31" s="22">
        <v>2369016.81</v>
      </c>
      <c r="E31" s="13">
        <f t="shared" si="0"/>
        <v>98.626844712739384</v>
      </c>
    </row>
    <row r="32" spans="1:6" s="12" customFormat="1" ht="31.5" customHeight="1" x14ac:dyDescent="0.25">
      <c r="A32" s="20" t="s">
        <v>44</v>
      </c>
      <c r="B32" s="21" t="s">
        <v>134</v>
      </c>
      <c r="C32" s="22">
        <v>99000</v>
      </c>
      <c r="D32" s="22">
        <v>104983.59</v>
      </c>
      <c r="E32" s="13">
        <f t="shared" si="0"/>
        <v>106.0440303030303</v>
      </c>
    </row>
    <row r="33" spans="1:5" s="12" customFormat="1" ht="20.25" customHeight="1" x14ac:dyDescent="0.25">
      <c r="A33" s="20" t="s">
        <v>45</v>
      </c>
      <c r="B33" s="21" t="s">
        <v>46</v>
      </c>
      <c r="C33" s="22">
        <f>C34+C35</f>
        <v>10971000</v>
      </c>
      <c r="D33" s="22">
        <f>D34+D35</f>
        <v>11794441.08</v>
      </c>
      <c r="E33" s="13">
        <f t="shared" si="0"/>
        <v>107.50561553185672</v>
      </c>
    </row>
    <row r="34" spans="1:5" s="12" customFormat="1" ht="29.25" customHeight="1" x14ac:dyDescent="0.25">
      <c r="A34" s="20" t="s">
        <v>47</v>
      </c>
      <c r="B34" s="21" t="s">
        <v>135</v>
      </c>
      <c r="C34" s="22">
        <v>1861000</v>
      </c>
      <c r="D34" s="22">
        <v>1819532.82</v>
      </c>
      <c r="E34" s="13">
        <f t="shared" si="0"/>
        <v>97.771779688339606</v>
      </c>
    </row>
    <row r="35" spans="1:5" s="12" customFormat="1" ht="24" customHeight="1" x14ac:dyDescent="0.25">
      <c r="A35" s="20" t="s">
        <v>48</v>
      </c>
      <c r="B35" s="21" t="s">
        <v>136</v>
      </c>
      <c r="C35" s="22">
        <v>9110000</v>
      </c>
      <c r="D35" s="22">
        <v>9974908.2599999998</v>
      </c>
      <c r="E35" s="13">
        <f t="shared" si="0"/>
        <v>109.49405334796927</v>
      </c>
    </row>
    <row r="36" spans="1:5" s="12" customFormat="1" ht="35.25" customHeight="1" x14ac:dyDescent="0.25">
      <c r="A36" s="17" t="s">
        <v>49</v>
      </c>
      <c r="B36" s="18" t="s">
        <v>137</v>
      </c>
      <c r="C36" s="19">
        <v>5010000</v>
      </c>
      <c r="D36" s="19">
        <v>6370325.0999999996</v>
      </c>
      <c r="E36" s="13">
        <f t="shared" si="0"/>
        <v>127.15219760479042</v>
      </c>
    </row>
    <row r="37" spans="1:5" s="12" customFormat="1" ht="34.5" customHeight="1" x14ac:dyDescent="0.25">
      <c r="A37" s="17" t="s">
        <v>50</v>
      </c>
      <c r="B37" s="18" t="s">
        <v>138</v>
      </c>
      <c r="C37" s="19">
        <v>4100000</v>
      </c>
      <c r="D37" s="19">
        <v>3604583.16</v>
      </c>
      <c r="E37" s="13">
        <f t="shared" si="0"/>
        <v>87.916662439024392</v>
      </c>
    </row>
    <row r="38" spans="1:5" s="12" customFormat="1" ht="21.75" customHeight="1" x14ac:dyDescent="0.25">
      <c r="A38" s="20" t="s">
        <v>10</v>
      </c>
      <c r="B38" s="21" t="s">
        <v>51</v>
      </c>
      <c r="C38" s="22">
        <f>C39+C40</f>
        <v>2025000</v>
      </c>
      <c r="D38" s="22">
        <f>D39+D40</f>
        <v>2040494.92</v>
      </c>
      <c r="E38" s="13">
        <f t="shared" si="0"/>
        <v>100.7651812345679</v>
      </c>
    </row>
    <row r="39" spans="1:5" s="12" customFormat="1" ht="42.75" customHeight="1" x14ac:dyDescent="0.25">
      <c r="A39" s="17" t="s">
        <v>11</v>
      </c>
      <c r="B39" s="18" t="s">
        <v>139</v>
      </c>
      <c r="C39" s="19">
        <v>2000000</v>
      </c>
      <c r="D39" s="19">
        <v>2015494.92</v>
      </c>
      <c r="E39" s="13">
        <f t="shared" si="0"/>
        <v>100.77474600000001</v>
      </c>
    </row>
    <row r="40" spans="1:5" s="12" customFormat="1" ht="32.25" customHeight="1" x14ac:dyDescent="0.25">
      <c r="A40" s="17" t="s">
        <v>52</v>
      </c>
      <c r="B40" s="18" t="s">
        <v>199</v>
      </c>
      <c r="C40" s="19">
        <v>25000</v>
      </c>
      <c r="D40" s="19">
        <v>25000</v>
      </c>
      <c r="E40" s="13">
        <f t="shared" si="0"/>
        <v>100</v>
      </c>
    </row>
    <row r="41" spans="1:5" s="12" customFormat="1" ht="36.75" customHeight="1" x14ac:dyDescent="0.25">
      <c r="A41" s="20" t="s">
        <v>12</v>
      </c>
      <c r="B41" s="21" t="s">
        <v>53</v>
      </c>
      <c r="C41" s="22">
        <f>C42+C43+C47</f>
        <v>19889941</v>
      </c>
      <c r="D41" s="22">
        <f>D42+D43+D47</f>
        <v>20763504.09</v>
      </c>
      <c r="E41" s="13">
        <f t="shared" si="0"/>
        <v>104.39198432011436</v>
      </c>
    </row>
    <row r="42" spans="1:5" s="12" customFormat="1" ht="42.75" customHeight="1" x14ac:dyDescent="0.25">
      <c r="A42" s="20" t="s">
        <v>54</v>
      </c>
      <c r="B42" s="21" t="s">
        <v>140</v>
      </c>
      <c r="C42" s="22">
        <v>58441</v>
      </c>
      <c r="D42" s="22">
        <v>58441</v>
      </c>
      <c r="E42" s="13">
        <f t="shared" si="0"/>
        <v>100</v>
      </c>
    </row>
    <row r="43" spans="1:5" s="12" customFormat="1" ht="66" customHeight="1" x14ac:dyDescent="0.25">
      <c r="A43" s="20" t="s">
        <v>13</v>
      </c>
      <c r="B43" s="21" t="s">
        <v>141</v>
      </c>
      <c r="C43" s="22">
        <v>19770000</v>
      </c>
      <c r="D43" s="22">
        <v>20643563.09</v>
      </c>
      <c r="E43" s="13">
        <f t="shared" si="0"/>
        <v>104.4186296914517</v>
      </c>
    </row>
    <row r="44" spans="1:5" s="12" customFormat="1" ht="56.25" customHeight="1" x14ac:dyDescent="0.25">
      <c r="A44" s="17" t="s">
        <v>55</v>
      </c>
      <c r="B44" s="18" t="s">
        <v>142</v>
      </c>
      <c r="C44" s="19">
        <v>14700000</v>
      </c>
      <c r="D44" s="19">
        <v>15436691.300000001</v>
      </c>
      <c r="E44" s="13">
        <f t="shared" si="0"/>
        <v>105.01150544217688</v>
      </c>
    </row>
    <row r="45" spans="1:5" s="12" customFormat="1" ht="51.75" customHeight="1" x14ac:dyDescent="0.25">
      <c r="A45" s="17" t="s">
        <v>56</v>
      </c>
      <c r="B45" s="18" t="s">
        <v>143</v>
      </c>
      <c r="C45" s="19">
        <v>2070000</v>
      </c>
      <c r="D45" s="19">
        <v>2169500.77</v>
      </c>
      <c r="E45" s="13">
        <f t="shared" si="0"/>
        <v>104.80680048309179</v>
      </c>
    </row>
    <row r="46" spans="1:5" s="12" customFormat="1" ht="37.5" customHeight="1" x14ac:dyDescent="0.25">
      <c r="A46" s="17" t="s">
        <v>57</v>
      </c>
      <c r="B46" s="18" t="s">
        <v>144</v>
      </c>
      <c r="C46" s="19">
        <v>3000000</v>
      </c>
      <c r="D46" s="19">
        <v>3037371.02</v>
      </c>
      <c r="E46" s="13">
        <f t="shared" si="0"/>
        <v>101.24570066666666</v>
      </c>
    </row>
    <row r="47" spans="1:5" s="12" customFormat="1" ht="45" customHeight="1" x14ac:dyDescent="0.25">
      <c r="A47" s="20" t="s">
        <v>58</v>
      </c>
      <c r="B47" s="21" t="s">
        <v>145</v>
      </c>
      <c r="C47" s="22">
        <v>61500</v>
      </c>
      <c r="D47" s="22">
        <v>61500</v>
      </c>
      <c r="E47" s="13">
        <f t="shared" si="0"/>
        <v>100</v>
      </c>
    </row>
    <row r="48" spans="1:5" s="12" customFormat="1" ht="21.75" customHeight="1" x14ac:dyDescent="0.25">
      <c r="A48" s="20" t="s">
        <v>14</v>
      </c>
      <c r="B48" s="21" t="s">
        <v>59</v>
      </c>
      <c r="C48" s="22">
        <f>C49</f>
        <v>175000</v>
      </c>
      <c r="D48" s="22">
        <f>D49</f>
        <v>220794.76</v>
      </c>
      <c r="E48" s="13">
        <f t="shared" si="0"/>
        <v>126.1684342857143</v>
      </c>
    </row>
    <row r="49" spans="1:5" s="12" customFormat="1" ht="21" customHeight="1" x14ac:dyDescent="0.25">
      <c r="A49" s="17" t="s">
        <v>15</v>
      </c>
      <c r="B49" s="18" t="s">
        <v>146</v>
      </c>
      <c r="C49" s="19">
        <v>175000</v>
      </c>
      <c r="D49" s="19">
        <v>220794.76</v>
      </c>
      <c r="E49" s="13">
        <f t="shared" si="0"/>
        <v>126.1684342857143</v>
      </c>
    </row>
    <row r="50" spans="1:5" s="12" customFormat="1" ht="30.75" customHeight="1" x14ac:dyDescent="0.25">
      <c r="A50" s="20" t="s">
        <v>60</v>
      </c>
      <c r="B50" s="21" t="s">
        <v>61</v>
      </c>
      <c r="C50" s="22">
        <f>C51+C52</f>
        <v>3065000</v>
      </c>
      <c r="D50" s="22">
        <f>D51+D52</f>
        <v>3509420.38</v>
      </c>
      <c r="E50" s="13">
        <f t="shared" si="0"/>
        <v>114.49984926590537</v>
      </c>
    </row>
    <row r="51" spans="1:5" s="12" customFormat="1" ht="32.25" customHeight="1" x14ac:dyDescent="0.25">
      <c r="A51" s="17" t="s">
        <v>62</v>
      </c>
      <c r="B51" s="18" t="s">
        <v>147</v>
      </c>
      <c r="C51" s="19">
        <v>1165000</v>
      </c>
      <c r="D51" s="19">
        <v>1380766</v>
      </c>
      <c r="E51" s="13">
        <f t="shared" si="0"/>
        <v>118.52068669527898</v>
      </c>
    </row>
    <row r="52" spans="1:5" s="12" customFormat="1" ht="23.25" customHeight="1" x14ac:dyDescent="0.25">
      <c r="A52" s="17" t="s">
        <v>63</v>
      </c>
      <c r="B52" s="18" t="s">
        <v>148</v>
      </c>
      <c r="C52" s="19">
        <v>1900000</v>
      </c>
      <c r="D52" s="19">
        <v>2128654.38</v>
      </c>
      <c r="E52" s="13">
        <f t="shared" si="0"/>
        <v>112.03444105263158</v>
      </c>
    </row>
    <row r="53" spans="1:5" s="12" customFormat="1" ht="38.25" customHeight="1" x14ac:dyDescent="0.25">
      <c r="A53" s="20" t="s">
        <v>16</v>
      </c>
      <c r="B53" s="21" t="s">
        <v>64</v>
      </c>
      <c r="C53" s="22">
        <v>730000</v>
      </c>
      <c r="D53" s="22">
        <f>D54+D55</f>
        <v>715994.53</v>
      </c>
      <c r="E53" s="13">
        <f t="shared" si="0"/>
        <v>98.081442465753426</v>
      </c>
    </row>
    <row r="54" spans="1:5" s="12" customFormat="1" ht="34.5" customHeight="1" x14ac:dyDescent="0.25">
      <c r="A54" s="17" t="s">
        <v>17</v>
      </c>
      <c r="B54" s="18" t="s">
        <v>149</v>
      </c>
      <c r="C54" s="19">
        <v>730000</v>
      </c>
      <c r="D54" s="19">
        <v>679914.49</v>
      </c>
      <c r="E54" s="13">
        <f t="shared" si="0"/>
        <v>93.138971232876713</v>
      </c>
    </row>
    <row r="55" spans="1:5" s="12" customFormat="1" ht="53.25" customHeight="1" x14ac:dyDescent="0.25">
      <c r="A55" s="17" t="s">
        <v>18</v>
      </c>
      <c r="B55" s="18" t="s">
        <v>150</v>
      </c>
      <c r="C55" s="19" t="s">
        <v>30</v>
      </c>
      <c r="D55" s="19">
        <v>36080.04</v>
      </c>
      <c r="E55" s="13"/>
    </row>
    <row r="56" spans="1:5" s="12" customFormat="1" ht="22.5" customHeight="1" x14ac:dyDescent="0.25">
      <c r="A56" s="20" t="s">
        <v>65</v>
      </c>
      <c r="B56" s="21" t="s">
        <v>66</v>
      </c>
      <c r="C56" s="22">
        <f>C57+C73+C74+C75+C84</f>
        <v>2400000</v>
      </c>
      <c r="D56" s="22">
        <f>D57+D73+D74+D75+D84</f>
        <v>2512461.2400000002</v>
      </c>
      <c r="E56" s="13">
        <f t="shared" si="0"/>
        <v>104.685885</v>
      </c>
    </row>
    <row r="57" spans="1:5" s="12" customFormat="1" ht="27" customHeight="1" x14ac:dyDescent="0.25">
      <c r="A57" s="20" t="s">
        <v>67</v>
      </c>
      <c r="B57" s="21" t="s">
        <v>68</v>
      </c>
      <c r="C57" s="22">
        <f>C58+C59+C60+C61+C63+C72+C71</f>
        <v>331000</v>
      </c>
      <c r="D57" s="22">
        <f>D58+D59+D60+D61+D62+D63+D64+D65+D66+D67+D68+D69+D70+D71+D72</f>
        <v>434068.64</v>
      </c>
      <c r="E57" s="13">
        <f t="shared" si="0"/>
        <v>131.13856193353476</v>
      </c>
    </row>
    <row r="58" spans="1:5" s="12" customFormat="1" ht="56.25" customHeight="1" x14ac:dyDescent="0.25">
      <c r="A58" s="17" t="s">
        <v>69</v>
      </c>
      <c r="B58" s="18" t="s">
        <v>167</v>
      </c>
      <c r="C58" s="19">
        <v>6000</v>
      </c>
      <c r="D58" s="19">
        <v>7821.57</v>
      </c>
      <c r="E58" s="13">
        <f t="shared" si="0"/>
        <v>130.3595</v>
      </c>
    </row>
    <row r="59" spans="1:5" s="12" customFormat="1" ht="80.25" customHeight="1" x14ac:dyDescent="0.25">
      <c r="A59" s="17" t="s">
        <v>70</v>
      </c>
      <c r="B59" s="18" t="s">
        <v>168</v>
      </c>
      <c r="C59" s="19">
        <v>55000</v>
      </c>
      <c r="D59" s="19">
        <v>71099.100000000006</v>
      </c>
      <c r="E59" s="13">
        <f t="shared" si="0"/>
        <v>129.27109090909093</v>
      </c>
    </row>
    <row r="60" spans="1:5" s="12" customFormat="1" ht="54" customHeight="1" x14ac:dyDescent="0.25">
      <c r="A60" s="17" t="s">
        <v>71</v>
      </c>
      <c r="B60" s="18" t="s">
        <v>120</v>
      </c>
      <c r="C60" s="19">
        <v>8000</v>
      </c>
      <c r="D60" s="19">
        <v>9450</v>
      </c>
      <c r="E60" s="13">
        <f t="shared" ref="E60:E115" si="1">D60/C60*100</f>
        <v>118.12499999999999</v>
      </c>
    </row>
    <row r="61" spans="1:5" s="12" customFormat="1" ht="57" customHeight="1" x14ac:dyDescent="0.25">
      <c r="A61" s="17" t="s">
        <v>104</v>
      </c>
      <c r="B61" s="18" t="s">
        <v>105</v>
      </c>
      <c r="C61" s="19">
        <v>70000</v>
      </c>
      <c r="D61" s="19">
        <v>86500</v>
      </c>
      <c r="E61" s="13">
        <f t="shared" si="1"/>
        <v>123.57142857142858</v>
      </c>
    </row>
    <row r="62" spans="1:5" s="12" customFormat="1" ht="76.5" customHeight="1" x14ac:dyDescent="0.25">
      <c r="A62" s="17" t="s">
        <v>182</v>
      </c>
      <c r="B62" s="18" t="s">
        <v>200</v>
      </c>
      <c r="C62" s="19"/>
      <c r="D62" s="19">
        <v>2975.85</v>
      </c>
      <c r="E62" s="13"/>
    </row>
    <row r="63" spans="1:5" s="12" customFormat="1" ht="76.5" customHeight="1" x14ac:dyDescent="0.25">
      <c r="A63" s="17" t="s">
        <v>183</v>
      </c>
      <c r="B63" s="18" t="s">
        <v>201</v>
      </c>
      <c r="C63" s="19">
        <v>100000</v>
      </c>
      <c r="D63" s="19">
        <v>100000</v>
      </c>
      <c r="E63" s="13">
        <f t="shared" si="1"/>
        <v>100</v>
      </c>
    </row>
    <row r="64" spans="1:5" s="12" customFormat="1" ht="76.5" customHeight="1" x14ac:dyDescent="0.25">
      <c r="A64" s="17" t="s">
        <v>184</v>
      </c>
      <c r="B64" s="18" t="s">
        <v>202</v>
      </c>
      <c r="C64" s="19"/>
      <c r="D64" s="19">
        <v>1052.5</v>
      </c>
      <c r="E64" s="13"/>
    </row>
    <row r="65" spans="1:5" s="12" customFormat="1" ht="65.25" customHeight="1" x14ac:dyDescent="0.25">
      <c r="A65" s="17" t="s">
        <v>185</v>
      </c>
      <c r="B65" s="18" t="s">
        <v>203</v>
      </c>
      <c r="C65" s="19"/>
      <c r="D65" s="19">
        <v>1250</v>
      </c>
      <c r="E65" s="13"/>
    </row>
    <row r="66" spans="1:5" s="12" customFormat="1" ht="63.75" customHeight="1" x14ac:dyDescent="0.25">
      <c r="A66" s="17" t="s">
        <v>186</v>
      </c>
      <c r="B66" s="18" t="s">
        <v>204</v>
      </c>
      <c r="C66" s="19"/>
      <c r="D66" s="19">
        <v>1500</v>
      </c>
      <c r="E66" s="13"/>
    </row>
    <row r="67" spans="1:5" s="12" customFormat="1" ht="86.25" customHeight="1" x14ac:dyDescent="0.25">
      <c r="A67" s="25" t="s">
        <v>187</v>
      </c>
      <c r="B67" s="18" t="s">
        <v>197</v>
      </c>
      <c r="C67" s="19"/>
      <c r="D67" s="19">
        <v>1000</v>
      </c>
      <c r="E67" s="13"/>
    </row>
    <row r="68" spans="1:5" s="12" customFormat="1" ht="59.25" customHeight="1" x14ac:dyDescent="0.25">
      <c r="A68" s="17" t="s">
        <v>72</v>
      </c>
      <c r="B68" s="18" t="s">
        <v>205</v>
      </c>
      <c r="C68" s="19" t="s">
        <v>30</v>
      </c>
      <c r="D68" s="19">
        <v>28732.01</v>
      </c>
      <c r="E68" s="13"/>
    </row>
    <row r="69" spans="1:5" s="12" customFormat="1" ht="75" customHeight="1" x14ac:dyDescent="0.25">
      <c r="A69" s="17" t="s">
        <v>73</v>
      </c>
      <c r="B69" s="18" t="s">
        <v>121</v>
      </c>
      <c r="C69" s="19" t="s">
        <v>30</v>
      </c>
      <c r="D69" s="19">
        <v>12762.82</v>
      </c>
      <c r="E69" s="13"/>
    </row>
    <row r="70" spans="1:5" s="12" customFormat="1" ht="65.25" customHeight="1" x14ac:dyDescent="0.25">
      <c r="A70" s="17" t="s">
        <v>74</v>
      </c>
      <c r="B70" s="18" t="s">
        <v>169</v>
      </c>
      <c r="C70" s="19" t="s">
        <v>30</v>
      </c>
      <c r="D70" s="19">
        <v>1250</v>
      </c>
      <c r="E70" s="13"/>
    </row>
    <row r="71" spans="1:5" s="12" customFormat="1" ht="65.25" customHeight="1" x14ac:dyDescent="0.25">
      <c r="A71" s="17" t="s">
        <v>75</v>
      </c>
      <c r="B71" s="18" t="s">
        <v>122</v>
      </c>
      <c r="C71" s="19">
        <v>22000</v>
      </c>
      <c r="D71" s="19">
        <v>23745.42</v>
      </c>
      <c r="E71" s="13">
        <f t="shared" si="1"/>
        <v>107.93372727272728</v>
      </c>
    </row>
    <row r="72" spans="1:5" s="12" customFormat="1" ht="64.5" customHeight="1" x14ac:dyDescent="0.25">
      <c r="A72" s="17" t="s">
        <v>76</v>
      </c>
      <c r="B72" s="18" t="s">
        <v>170</v>
      </c>
      <c r="C72" s="19">
        <v>70000</v>
      </c>
      <c r="D72" s="19">
        <v>84929.37</v>
      </c>
      <c r="E72" s="13">
        <f t="shared" si="1"/>
        <v>121.32767142857142</v>
      </c>
    </row>
    <row r="73" spans="1:5" s="12" customFormat="1" ht="38.25" customHeight="1" x14ac:dyDescent="0.25">
      <c r="A73" s="20" t="s">
        <v>77</v>
      </c>
      <c r="B73" s="21" t="s">
        <v>171</v>
      </c>
      <c r="C73" s="22">
        <v>39000</v>
      </c>
      <c r="D73" s="22">
        <v>33967.199999999997</v>
      </c>
      <c r="E73" s="13">
        <f t="shared" si="1"/>
        <v>87.095384615384603</v>
      </c>
    </row>
    <row r="74" spans="1:5" s="12" customFormat="1" ht="57" customHeight="1" x14ac:dyDescent="0.25">
      <c r="A74" s="20" t="s">
        <v>78</v>
      </c>
      <c r="B74" s="21" t="s">
        <v>172</v>
      </c>
      <c r="C74" s="22">
        <v>16000</v>
      </c>
      <c r="D74" s="22">
        <v>238970.79</v>
      </c>
      <c r="E74" s="13">
        <f t="shared" si="1"/>
        <v>1493.5674375000001</v>
      </c>
    </row>
    <row r="75" spans="1:5" s="12" customFormat="1" ht="56.25" customHeight="1" x14ac:dyDescent="0.25">
      <c r="A75" s="20" t="s">
        <v>79</v>
      </c>
      <c r="B75" s="21" t="s">
        <v>80</v>
      </c>
      <c r="C75" s="22">
        <f>C76</f>
        <v>1924000</v>
      </c>
      <c r="D75" s="22">
        <f>D76</f>
        <v>1715454.61</v>
      </c>
      <c r="E75" s="13">
        <f t="shared" si="1"/>
        <v>89.16084251559252</v>
      </c>
    </row>
    <row r="76" spans="1:5" s="12" customFormat="1" ht="56.25" customHeight="1" x14ac:dyDescent="0.25">
      <c r="A76" s="17" t="s">
        <v>81</v>
      </c>
      <c r="B76" s="18" t="s">
        <v>82</v>
      </c>
      <c r="C76" s="19">
        <f>C77+C78+C79+C80+C81+C82</f>
        <v>1924000</v>
      </c>
      <c r="D76" s="19">
        <f>D77+D78+D79+D80+D81+D82+D83</f>
        <v>1715454.61</v>
      </c>
      <c r="E76" s="13">
        <f t="shared" si="1"/>
        <v>89.16084251559252</v>
      </c>
    </row>
    <row r="77" spans="1:5" s="12" customFormat="1" ht="57" customHeight="1" x14ac:dyDescent="0.25">
      <c r="A77" s="17" t="s">
        <v>81</v>
      </c>
      <c r="B77" s="18" t="s">
        <v>173</v>
      </c>
      <c r="C77" s="19">
        <v>8000</v>
      </c>
      <c r="D77" s="19">
        <v>7014.77</v>
      </c>
      <c r="E77" s="13">
        <f t="shared" si="1"/>
        <v>87.684625000000011</v>
      </c>
    </row>
    <row r="78" spans="1:5" s="12" customFormat="1" ht="54.75" customHeight="1" x14ac:dyDescent="0.25">
      <c r="A78" s="17" t="s">
        <v>81</v>
      </c>
      <c r="B78" s="18" t="s">
        <v>174</v>
      </c>
      <c r="C78" s="19">
        <v>1870000</v>
      </c>
      <c r="D78" s="19">
        <v>1663492.37</v>
      </c>
      <c r="E78" s="13">
        <f t="shared" si="1"/>
        <v>88.956811229946524</v>
      </c>
    </row>
    <row r="79" spans="1:5" s="12" customFormat="1" ht="56.25" customHeight="1" x14ac:dyDescent="0.25">
      <c r="A79" s="17" t="s">
        <v>81</v>
      </c>
      <c r="B79" s="18" t="s">
        <v>175</v>
      </c>
      <c r="C79" s="19">
        <v>14000</v>
      </c>
      <c r="D79" s="19">
        <v>10000</v>
      </c>
      <c r="E79" s="13">
        <f t="shared" si="1"/>
        <v>71.428571428571431</v>
      </c>
    </row>
    <row r="80" spans="1:5" s="12" customFormat="1" ht="54.75" customHeight="1" x14ac:dyDescent="0.25">
      <c r="A80" s="17" t="s">
        <v>81</v>
      </c>
      <c r="B80" s="18" t="s">
        <v>176</v>
      </c>
      <c r="C80" s="19">
        <v>23000</v>
      </c>
      <c r="D80" s="19">
        <v>23000</v>
      </c>
      <c r="E80" s="13">
        <f t="shared" si="1"/>
        <v>100</v>
      </c>
    </row>
    <row r="81" spans="1:7" s="12" customFormat="1" ht="52.5" customHeight="1" x14ac:dyDescent="0.25">
      <c r="A81" s="17" t="s">
        <v>81</v>
      </c>
      <c r="B81" s="18" t="s">
        <v>177</v>
      </c>
      <c r="C81" s="19">
        <v>2000</v>
      </c>
      <c r="D81" s="19">
        <v>2000</v>
      </c>
      <c r="E81" s="13">
        <f t="shared" si="1"/>
        <v>100</v>
      </c>
    </row>
    <row r="82" spans="1:7" s="12" customFormat="1" ht="57.75" customHeight="1" x14ac:dyDescent="0.25">
      <c r="A82" s="17" t="s">
        <v>81</v>
      </c>
      <c r="B82" s="18" t="s">
        <v>178</v>
      </c>
      <c r="C82" s="19">
        <v>7000</v>
      </c>
      <c r="D82" s="19">
        <v>6082.88</v>
      </c>
      <c r="E82" s="13">
        <f t="shared" si="1"/>
        <v>86.89828571428572</v>
      </c>
    </row>
    <row r="83" spans="1:7" s="12" customFormat="1" ht="54.75" customHeight="1" x14ac:dyDescent="0.25">
      <c r="A83" s="17" t="s">
        <v>83</v>
      </c>
      <c r="B83" s="18" t="s">
        <v>179</v>
      </c>
      <c r="C83" s="19" t="s">
        <v>30</v>
      </c>
      <c r="D83" s="19">
        <v>3864.59</v>
      </c>
      <c r="E83" s="13"/>
    </row>
    <row r="84" spans="1:7" s="12" customFormat="1" ht="78" customHeight="1" x14ac:dyDescent="0.25">
      <c r="A84" s="20" t="s">
        <v>123</v>
      </c>
      <c r="B84" s="21" t="s">
        <v>124</v>
      </c>
      <c r="C84" s="22">
        <v>90000</v>
      </c>
      <c r="D84" s="22">
        <v>90000</v>
      </c>
      <c r="E84" s="13">
        <f t="shared" si="1"/>
        <v>100</v>
      </c>
    </row>
    <row r="85" spans="1:7" s="12" customFormat="1" ht="24" customHeight="1" x14ac:dyDescent="0.25">
      <c r="A85" s="24" t="s">
        <v>180</v>
      </c>
      <c r="B85" s="21" t="s">
        <v>84</v>
      </c>
      <c r="C85" s="22">
        <f>C86+C87</f>
        <v>220000</v>
      </c>
      <c r="D85" s="22">
        <f>D86+D87</f>
        <v>98400.61</v>
      </c>
      <c r="E85" s="13">
        <f t="shared" si="1"/>
        <v>44.727550000000001</v>
      </c>
    </row>
    <row r="86" spans="1:7" s="12" customFormat="1" ht="16.5" customHeight="1" x14ac:dyDescent="0.25">
      <c r="A86" s="17" t="s">
        <v>85</v>
      </c>
      <c r="B86" s="18" t="s">
        <v>151</v>
      </c>
      <c r="C86" s="19"/>
      <c r="D86" s="19">
        <v>1786.28</v>
      </c>
      <c r="E86" s="13"/>
    </row>
    <row r="87" spans="1:7" s="12" customFormat="1" ht="21.75" customHeight="1" x14ac:dyDescent="0.25">
      <c r="A87" s="17" t="s">
        <v>86</v>
      </c>
      <c r="B87" s="18" t="s">
        <v>152</v>
      </c>
      <c r="C87" s="19">
        <v>220000</v>
      </c>
      <c r="D87" s="19">
        <v>96614.33</v>
      </c>
      <c r="E87" s="13">
        <f t="shared" si="1"/>
        <v>43.915604545454542</v>
      </c>
      <c r="G87" s="23"/>
    </row>
    <row r="88" spans="1:7" s="12" customFormat="1" ht="20.25" customHeight="1" x14ac:dyDescent="0.25">
      <c r="A88" s="20" t="s">
        <v>19</v>
      </c>
      <c r="B88" s="21" t="s">
        <v>87</v>
      </c>
      <c r="C88" s="22">
        <f>C89</f>
        <v>414397846.56000006</v>
      </c>
      <c r="D88" s="22">
        <f>D89</f>
        <v>391136367.98999995</v>
      </c>
      <c r="E88" s="13">
        <f t="shared" si="1"/>
        <v>94.386679669525719</v>
      </c>
    </row>
    <row r="89" spans="1:7" s="12" customFormat="1" ht="31.5" customHeight="1" x14ac:dyDescent="0.25">
      <c r="A89" s="17" t="s">
        <v>20</v>
      </c>
      <c r="B89" s="18" t="s">
        <v>88</v>
      </c>
      <c r="C89" s="19">
        <f>C91+C92+C94+C95+C96+C97+C98+C99+C104+C107+C108+C109+C110+C111+C113+C115</f>
        <v>414397846.56000006</v>
      </c>
      <c r="D89" s="19">
        <f>D91+D92+D94+D95+D96+D97+D98+D99+D104+D107+D108+D109+D110+D111+D113+D114+D115+D116</f>
        <v>391136367.98999995</v>
      </c>
      <c r="E89" s="13">
        <f t="shared" si="1"/>
        <v>94.386679669525719</v>
      </c>
    </row>
    <row r="90" spans="1:7" s="12" customFormat="1" ht="22.5" customHeight="1" x14ac:dyDescent="0.25">
      <c r="A90" s="8" t="s">
        <v>196</v>
      </c>
      <c r="B90" s="6" t="s">
        <v>191</v>
      </c>
      <c r="C90" s="19">
        <f>C91+C92</f>
        <v>61702993.619999997</v>
      </c>
      <c r="D90" s="19">
        <f>D91+D92</f>
        <v>61702993.619999997</v>
      </c>
      <c r="E90" s="13">
        <f t="shared" si="1"/>
        <v>100</v>
      </c>
    </row>
    <row r="91" spans="1:7" s="12" customFormat="1" ht="32.25" customHeight="1" x14ac:dyDescent="0.25">
      <c r="A91" s="17" t="s">
        <v>89</v>
      </c>
      <c r="B91" s="18" t="s">
        <v>153</v>
      </c>
      <c r="C91" s="19">
        <v>61119993.909999996</v>
      </c>
      <c r="D91" s="19">
        <v>61119993.909999996</v>
      </c>
      <c r="E91" s="13">
        <f t="shared" si="1"/>
        <v>100</v>
      </c>
    </row>
    <row r="92" spans="1:7" s="12" customFormat="1" ht="67.5" customHeight="1" x14ac:dyDescent="0.25">
      <c r="A92" s="17" t="s">
        <v>106</v>
      </c>
      <c r="B92" s="18" t="s">
        <v>107</v>
      </c>
      <c r="C92" s="19">
        <v>582999.71</v>
      </c>
      <c r="D92" s="19">
        <v>582999.71</v>
      </c>
      <c r="E92" s="13">
        <f t="shared" si="1"/>
        <v>100</v>
      </c>
    </row>
    <row r="93" spans="1:7" s="12" customFormat="1" ht="33.75" customHeight="1" x14ac:dyDescent="0.25">
      <c r="A93" s="8" t="s">
        <v>195</v>
      </c>
      <c r="B93" s="5" t="s">
        <v>90</v>
      </c>
      <c r="C93" s="19">
        <f>C94+C95+C96+C97+C98+C99</f>
        <v>91884527.109999999</v>
      </c>
      <c r="D93" s="19">
        <f>D94+D95+D96+D97+D98+D99</f>
        <v>74510209.090000004</v>
      </c>
      <c r="E93" s="13">
        <f t="shared" si="1"/>
        <v>81.091138446846173</v>
      </c>
    </row>
    <row r="94" spans="1:7" s="12" customFormat="1" ht="30.75" customHeight="1" x14ac:dyDescent="0.25">
      <c r="A94" s="17" t="s">
        <v>91</v>
      </c>
      <c r="B94" s="18" t="s">
        <v>154</v>
      </c>
      <c r="C94" s="19">
        <v>2943306.2</v>
      </c>
      <c r="D94" s="19">
        <v>2513033.41</v>
      </c>
      <c r="E94" s="13">
        <f t="shared" si="1"/>
        <v>85.381310649907917</v>
      </c>
    </row>
    <row r="95" spans="1:7" s="12" customFormat="1" ht="56.25" customHeight="1" x14ac:dyDescent="0.25">
      <c r="A95" s="17" t="s">
        <v>92</v>
      </c>
      <c r="B95" s="18" t="s">
        <v>155</v>
      </c>
      <c r="C95" s="19">
        <v>24545</v>
      </c>
      <c r="D95" s="19">
        <v>24545</v>
      </c>
      <c r="E95" s="13">
        <f t="shared" si="1"/>
        <v>100</v>
      </c>
    </row>
    <row r="96" spans="1:7" s="12" customFormat="1" ht="39" customHeight="1" x14ac:dyDescent="0.25">
      <c r="A96" s="17" t="s">
        <v>93</v>
      </c>
      <c r="B96" s="18" t="s">
        <v>156</v>
      </c>
      <c r="C96" s="19">
        <v>200574</v>
      </c>
      <c r="D96" s="19">
        <v>200574</v>
      </c>
      <c r="E96" s="13">
        <f t="shared" si="1"/>
        <v>100</v>
      </c>
    </row>
    <row r="97" spans="1:5" s="12" customFormat="1" ht="18.75" customHeight="1" x14ac:dyDescent="0.25">
      <c r="A97" s="17" t="s">
        <v>118</v>
      </c>
      <c r="B97" s="18" t="s">
        <v>119</v>
      </c>
      <c r="C97" s="19">
        <v>99431.88</v>
      </c>
      <c r="D97" s="19">
        <v>99431.88</v>
      </c>
      <c r="E97" s="13">
        <f t="shared" si="1"/>
        <v>100</v>
      </c>
    </row>
    <row r="98" spans="1:5" s="12" customFormat="1" ht="28.5" customHeight="1" x14ac:dyDescent="0.25">
      <c r="A98" s="17" t="s">
        <v>94</v>
      </c>
      <c r="B98" s="18" t="s">
        <v>157</v>
      </c>
      <c r="C98" s="19">
        <v>5880045.5800000001</v>
      </c>
      <c r="D98" s="19">
        <v>5880045.5800000001</v>
      </c>
      <c r="E98" s="13">
        <f t="shared" si="1"/>
        <v>100</v>
      </c>
    </row>
    <row r="99" spans="1:5" s="12" customFormat="1" ht="18" customHeight="1" x14ac:dyDescent="0.25">
      <c r="A99" s="17" t="s">
        <v>95</v>
      </c>
      <c r="B99" s="18" t="s">
        <v>96</v>
      </c>
      <c r="C99" s="19">
        <v>82736624.450000003</v>
      </c>
      <c r="D99" s="19">
        <f>D100+D101+D102</f>
        <v>65792579.219999999</v>
      </c>
      <c r="E99" s="13">
        <f t="shared" si="1"/>
        <v>79.52050214444057</v>
      </c>
    </row>
    <row r="100" spans="1:5" s="12" customFormat="1" ht="19.5" customHeight="1" x14ac:dyDescent="0.25">
      <c r="A100" s="17" t="s">
        <v>95</v>
      </c>
      <c r="B100" s="18" t="s">
        <v>158</v>
      </c>
      <c r="C100" s="19"/>
      <c r="D100" s="19">
        <v>51599765.009999998</v>
      </c>
      <c r="E100" s="13"/>
    </row>
    <row r="101" spans="1:5" s="12" customFormat="1" ht="21.75" customHeight="1" x14ac:dyDescent="0.25">
      <c r="A101" s="17" t="s">
        <v>95</v>
      </c>
      <c r="B101" s="18" t="s">
        <v>160</v>
      </c>
      <c r="C101" s="19"/>
      <c r="D101" s="19">
        <v>5420838</v>
      </c>
      <c r="E101" s="13"/>
    </row>
    <row r="102" spans="1:5" s="12" customFormat="1" ht="23.25" customHeight="1" x14ac:dyDescent="0.25">
      <c r="A102" s="17" t="s">
        <v>95</v>
      </c>
      <c r="B102" s="18" t="s">
        <v>159</v>
      </c>
      <c r="C102" s="19"/>
      <c r="D102" s="19">
        <v>8771976.2100000009</v>
      </c>
      <c r="E102" s="13"/>
    </row>
    <row r="103" spans="1:5" s="12" customFormat="1" ht="18" customHeight="1" x14ac:dyDescent="0.25">
      <c r="A103" s="7" t="s">
        <v>194</v>
      </c>
      <c r="B103" s="27" t="s">
        <v>97</v>
      </c>
      <c r="C103" s="19">
        <f>C104+C107+C108+C109+C110+C111+131</f>
        <v>252910204.83000001</v>
      </c>
      <c r="D103" s="19">
        <f>D104+D107+D108+D109+D110+D111+131</f>
        <v>247677340.70000002</v>
      </c>
      <c r="E103" s="13">
        <f t="shared" si="1"/>
        <v>97.930939902754261</v>
      </c>
    </row>
    <row r="104" spans="1:5" s="12" customFormat="1" ht="29.25" customHeight="1" x14ac:dyDescent="0.25">
      <c r="A104" s="17" t="s">
        <v>98</v>
      </c>
      <c r="B104" s="18" t="s">
        <v>99</v>
      </c>
      <c r="C104" s="19">
        <v>241988487.83000001</v>
      </c>
      <c r="D104" s="19">
        <f>D105+D106</f>
        <v>238346071.43000001</v>
      </c>
      <c r="E104" s="13">
        <f t="shared" si="1"/>
        <v>98.494797652292092</v>
      </c>
    </row>
    <row r="105" spans="1:5" s="12" customFormat="1" ht="31.5" customHeight="1" x14ac:dyDescent="0.25">
      <c r="A105" s="17" t="s">
        <v>98</v>
      </c>
      <c r="B105" s="18" t="s">
        <v>162</v>
      </c>
      <c r="C105" s="19"/>
      <c r="D105" s="19">
        <v>47850714.93</v>
      </c>
      <c r="E105" s="13"/>
    </row>
    <row r="106" spans="1:5" s="12" customFormat="1" ht="28.5" customHeight="1" x14ac:dyDescent="0.25">
      <c r="A106" s="17" t="s">
        <v>98</v>
      </c>
      <c r="B106" s="18" t="s">
        <v>161</v>
      </c>
      <c r="C106" s="19"/>
      <c r="D106" s="19">
        <v>190495356.5</v>
      </c>
      <c r="E106" s="13"/>
    </row>
    <row r="107" spans="1:5" s="12" customFormat="1" ht="59.25" customHeight="1" x14ac:dyDescent="0.25">
      <c r="A107" s="17" t="s">
        <v>100</v>
      </c>
      <c r="B107" s="18" t="s">
        <v>163</v>
      </c>
      <c r="C107" s="19">
        <v>2392031</v>
      </c>
      <c r="D107" s="19">
        <v>2023197.38</v>
      </c>
      <c r="E107" s="13">
        <f t="shared" si="1"/>
        <v>84.580734112559568</v>
      </c>
    </row>
    <row r="108" spans="1:5" s="12" customFormat="1" ht="44.25" customHeight="1" x14ac:dyDescent="0.25">
      <c r="A108" s="17" t="s">
        <v>101</v>
      </c>
      <c r="B108" s="18" t="s">
        <v>164</v>
      </c>
      <c r="C108" s="19">
        <v>23057</v>
      </c>
      <c r="D108" s="19">
        <v>23057</v>
      </c>
      <c r="E108" s="13">
        <f t="shared" si="1"/>
        <v>100</v>
      </c>
    </row>
    <row r="109" spans="1:5" s="12" customFormat="1" ht="44.25" customHeight="1" x14ac:dyDescent="0.25">
      <c r="A109" s="17" t="s">
        <v>102</v>
      </c>
      <c r="B109" s="18" t="s">
        <v>165</v>
      </c>
      <c r="C109" s="19">
        <v>675971</v>
      </c>
      <c r="D109" s="19">
        <v>461779.55</v>
      </c>
      <c r="E109" s="13">
        <f t="shared" si="1"/>
        <v>68.313514928894875</v>
      </c>
    </row>
    <row r="110" spans="1:5" s="12" customFormat="1" ht="58.5" customHeight="1" x14ac:dyDescent="0.25">
      <c r="A110" s="17" t="s">
        <v>114</v>
      </c>
      <c r="B110" s="18" t="s">
        <v>115</v>
      </c>
      <c r="C110" s="19">
        <v>5404000</v>
      </c>
      <c r="D110" s="19">
        <v>4396577.34</v>
      </c>
      <c r="E110" s="13">
        <f t="shared" si="1"/>
        <v>81.357833826794973</v>
      </c>
    </row>
    <row r="111" spans="1:5" s="12" customFormat="1" ht="32.25" customHeight="1" x14ac:dyDescent="0.25">
      <c r="A111" s="17" t="s">
        <v>103</v>
      </c>
      <c r="B111" s="18" t="s">
        <v>166</v>
      </c>
      <c r="C111" s="19">
        <v>2426527</v>
      </c>
      <c r="D111" s="19">
        <v>2426527</v>
      </c>
      <c r="E111" s="13">
        <f t="shared" si="1"/>
        <v>100</v>
      </c>
    </row>
    <row r="112" spans="1:5" s="12" customFormat="1" ht="21.75" customHeight="1" x14ac:dyDescent="0.25">
      <c r="A112" s="9" t="s">
        <v>193</v>
      </c>
      <c r="B112" s="27" t="s">
        <v>192</v>
      </c>
      <c r="C112" s="19">
        <f>C113+C115</f>
        <v>7900252</v>
      </c>
      <c r="D112" s="19">
        <f>D113+D114+D115+D116</f>
        <v>7245955.5800000001</v>
      </c>
      <c r="E112" s="13">
        <f t="shared" si="1"/>
        <v>91.718031019770009</v>
      </c>
    </row>
    <row r="113" spans="1:5" s="12" customFormat="1" ht="57" customHeight="1" x14ac:dyDescent="0.25">
      <c r="A113" s="17" t="s">
        <v>116</v>
      </c>
      <c r="B113" s="18" t="s">
        <v>117</v>
      </c>
      <c r="C113" s="19">
        <v>5166336</v>
      </c>
      <c r="D113" s="19">
        <v>4479377.58</v>
      </c>
      <c r="E113" s="13">
        <f t="shared" si="1"/>
        <v>86.703179584138539</v>
      </c>
    </row>
    <row r="114" spans="1:5" s="12" customFormat="1" ht="32.25" customHeight="1" x14ac:dyDescent="0.25">
      <c r="A114" s="17" t="s">
        <v>108</v>
      </c>
      <c r="B114" s="18" t="s">
        <v>109</v>
      </c>
      <c r="C114" s="19" t="s">
        <v>30</v>
      </c>
      <c r="D114" s="19">
        <v>124992</v>
      </c>
      <c r="E114" s="13"/>
    </row>
    <row r="115" spans="1:5" s="12" customFormat="1" ht="26.25" customHeight="1" x14ac:dyDescent="0.25">
      <c r="A115" s="17" t="s">
        <v>110</v>
      </c>
      <c r="B115" s="18" t="s">
        <v>111</v>
      </c>
      <c r="C115" s="19">
        <v>2733916</v>
      </c>
      <c r="D115" s="19">
        <v>2642050</v>
      </c>
      <c r="E115" s="13">
        <f t="shared" si="1"/>
        <v>96.639765084223512</v>
      </c>
    </row>
    <row r="116" spans="1:5" s="12" customFormat="1" ht="42" customHeight="1" x14ac:dyDescent="0.25">
      <c r="A116" s="17" t="s">
        <v>112</v>
      </c>
      <c r="B116" s="18" t="s">
        <v>113</v>
      </c>
      <c r="C116" s="19" t="s">
        <v>30</v>
      </c>
      <c r="D116" s="19">
        <v>-464</v>
      </c>
      <c r="E116" s="13"/>
    </row>
    <row r="117" spans="1:5" ht="25.5" customHeight="1" x14ac:dyDescent="0.25"/>
    <row r="118" spans="1:5" ht="38.25" customHeight="1" x14ac:dyDescent="0.25"/>
    <row r="119" spans="1:5" ht="30" customHeight="1" x14ac:dyDescent="0.25"/>
    <row r="120" spans="1:5" ht="36" customHeight="1" x14ac:dyDescent="0.25"/>
    <row r="121" spans="1:5" ht="30.75" customHeight="1" x14ac:dyDescent="0.25"/>
    <row r="122" spans="1:5" ht="56.25" customHeight="1" x14ac:dyDescent="0.25"/>
    <row r="123" spans="1:5" ht="33.75" customHeight="1" x14ac:dyDescent="0.25"/>
    <row r="124" spans="1:5" ht="29.25" customHeight="1" x14ac:dyDescent="0.25"/>
    <row r="125" spans="1:5" ht="41.25" customHeight="1" x14ac:dyDescent="0.25"/>
    <row r="126" spans="1:5" ht="60" customHeight="1" x14ac:dyDescent="0.25"/>
    <row r="127" spans="1:5" ht="69" customHeight="1" x14ac:dyDescent="0.25"/>
    <row r="129" ht="64.5" customHeight="1" x14ac:dyDescent="0.25"/>
    <row r="130" ht="72" customHeight="1" x14ac:dyDescent="0.25"/>
    <row r="132" ht="56.25" customHeight="1" x14ac:dyDescent="0.25"/>
    <row r="133" ht="80.25" customHeight="1" x14ac:dyDescent="0.25"/>
    <row r="135" ht="72" customHeight="1" x14ac:dyDescent="0.25"/>
    <row r="136" ht="90.75" customHeight="1" x14ac:dyDescent="0.25"/>
    <row r="138" ht="53.25" customHeight="1" x14ac:dyDescent="0.25"/>
    <row r="139" ht="71.25" customHeight="1" x14ac:dyDescent="0.25"/>
    <row r="141" ht="52.5" customHeight="1" x14ac:dyDescent="0.25"/>
    <row r="142" ht="73.5" customHeight="1" x14ac:dyDescent="0.25"/>
    <row r="144" ht="79.5" customHeight="1" x14ac:dyDescent="0.25"/>
    <row r="145" ht="93.75" customHeight="1" x14ac:dyDescent="0.25"/>
    <row r="147" ht="84" customHeight="1" x14ac:dyDescent="0.25"/>
    <row r="148" ht="98.25" customHeight="1" x14ac:dyDescent="0.25"/>
    <row r="149" ht="44.25" customHeight="1" x14ac:dyDescent="0.25"/>
    <row r="150" ht="67.5" customHeight="1" x14ac:dyDescent="0.25"/>
    <row r="155" ht="35.25" customHeight="1" x14ac:dyDescent="0.25"/>
    <row r="156" ht="30.75" customHeight="1" x14ac:dyDescent="0.25"/>
    <row r="157" ht="34.5" customHeight="1" x14ac:dyDescent="0.25"/>
    <row r="158" ht="29.25" customHeight="1" x14ac:dyDescent="0.25"/>
    <row r="159" ht="90" customHeight="1" x14ac:dyDescent="0.25"/>
  </sheetData>
  <mergeCells count="11">
    <mergeCell ref="E11:E12"/>
    <mergeCell ref="D1:E1"/>
    <mergeCell ref="D2:E2"/>
    <mergeCell ref="D3:E3"/>
    <mergeCell ref="D4:E4"/>
    <mergeCell ref="A8:E8"/>
    <mergeCell ref="B9:D9"/>
    <mergeCell ref="A11:A12"/>
    <mergeCell ref="B11:B12"/>
    <mergeCell ref="C11:C12"/>
    <mergeCell ref="D11:D12"/>
  </mergeCells>
  <pageMargins left="0.7" right="0.7" top="0.75" bottom="0.75" header="0.3" footer="0.3"/>
  <pageSetup paperSize="9" scale="63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117&lt;/Code&gt;&#10;  &lt;DocName&gt;(0503117) Отчет об исполнении бюджета&lt;/Doc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9486C6B-F09A-44E4-AC20-64B9DA7DB5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207-2\207-2</dc:creator>
  <cp:lastModifiedBy>208-1</cp:lastModifiedBy>
  <cp:lastPrinted>2021-04-07T23:55:12Z</cp:lastPrinted>
  <dcterms:created xsi:type="dcterms:W3CDTF">2020-02-25T07:30:20Z</dcterms:created>
  <dcterms:modified xsi:type="dcterms:W3CDTF">2021-04-08T02:31:10Z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</vt:lpwstr>
  </property>
  <property fmtid="{D5CDD505-2E9C-101B-9397-08002B2CF9AE}" pid="3" name="Версия клиента">
    <vt:lpwstr>19.2.35.1200</vt:lpwstr>
  </property>
  <property fmtid="{D5CDD505-2E9C-101B-9397-08002B2CF9AE}" pid="4" name="Версия базы">
    <vt:lpwstr>19.2.2804.15282260</vt:lpwstr>
  </property>
  <property fmtid="{D5CDD505-2E9C-101B-9397-08002B2CF9AE}" pid="5" name="Тип сервера">
    <vt:lpwstr>MSSQL</vt:lpwstr>
  </property>
  <property fmtid="{D5CDD505-2E9C-101B-9397-08002B2CF9AE}" pid="6" name="Сервер">
    <vt:lpwstr>SERVERPRM\SQLEXPRESS</vt:lpwstr>
  </property>
  <property fmtid="{D5CDD505-2E9C-101B-9397-08002B2CF9AE}" pid="7" name="База">
    <vt:lpwstr>finupr2019</vt:lpwstr>
  </property>
  <property fmtid="{D5CDD505-2E9C-101B-9397-08002B2CF9AE}" pid="8" name="Пользователь">
    <vt:lpwstr>галенко</vt:lpwstr>
  </property>
  <property fmtid="{D5CDD505-2E9C-101B-9397-08002B2CF9AE}" pid="9" name="Шаблон">
    <vt:lpwstr>V_72N117_ITEM.XLT</vt:lpwstr>
  </property>
  <property fmtid="{D5CDD505-2E9C-101B-9397-08002B2CF9AE}" pid="10" name="Локальная база">
    <vt:lpwstr>не используется</vt:lpwstr>
  </property>
</Properties>
</file>